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 tabRatio="857"/>
  </bookViews>
  <sheets>
    <sheet name="Modello LA" sheetId="5" r:id="rId1"/>
    <sheet name="Allegato 3.a" sheetId="11" r:id="rId2"/>
    <sheet name="Allegato 3.b" sheetId="12" r:id="rId3"/>
  </sheets>
  <definedNames>
    <definedName name="_xlnm.Print_Area" localSheetId="1">'Allegato 3.a'!$A$1:$M$128</definedName>
    <definedName name="_xlnm.Print_Area" localSheetId="2">'Allegato 3.b'!$A$1:$I$50</definedName>
    <definedName name="_xlnm.Print_Area" localSheetId="0">'Modello LA'!$A$1:$R$128</definedName>
    <definedName name="_xlnm.Print_Titles" localSheetId="1">'Allegato 3.a'!$1:$8</definedName>
    <definedName name="_xlnm.Print_Titles" localSheetId="0">'Modello LA'!$1:$8</definedName>
  </definedNames>
  <calcPr calcId="191029" iterateDelta="25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3" i="11" l="1"/>
  <c r="M120" i="11"/>
  <c r="K120" i="11"/>
  <c r="I120" i="11"/>
  <c r="M118" i="11"/>
  <c r="K118" i="11"/>
  <c r="J118" i="11"/>
  <c r="I118" i="11"/>
  <c r="M106" i="11"/>
  <c r="L106" i="11"/>
  <c r="L118" i="11" s="1"/>
  <c r="K106" i="11"/>
  <c r="J106" i="11"/>
  <c r="I106" i="11"/>
  <c r="H106" i="11"/>
  <c r="H118" i="11" s="1"/>
  <c r="G106" i="11"/>
  <c r="G118" i="11" s="1"/>
  <c r="F106" i="11"/>
  <c r="M101" i="11"/>
  <c r="L101" i="11"/>
  <c r="K101" i="11"/>
  <c r="J101" i="11"/>
  <c r="I101" i="11"/>
  <c r="H101" i="11"/>
  <c r="G101" i="11"/>
  <c r="M102" i="11"/>
  <c r="L102" i="11"/>
  <c r="K102" i="11"/>
  <c r="J102" i="11"/>
  <c r="I102" i="11"/>
  <c r="H102" i="11"/>
  <c r="G102" i="11"/>
  <c r="F102" i="11"/>
  <c r="F101" i="11" s="1"/>
  <c r="M99" i="11"/>
  <c r="K99" i="11"/>
  <c r="I99" i="11"/>
  <c r="G90" i="11"/>
  <c r="H90" i="11"/>
  <c r="I90" i="11"/>
  <c r="J90" i="11"/>
  <c r="K90" i="11"/>
  <c r="L90" i="11"/>
  <c r="M90" i="11"/>
  <c r="F90" i="11"/>
  <c r="G84" i="11"/>
  <c r="H84" i="11"/>
  <c r="I84" i="11"/>
  <c r="J84" i="11"/>
  <c r="K84" i="11"/>
  <c r="L84" i="11"/>
  <c r="M84" i="11"/>
  <c r="F84" i="11"/>
  <c r="G75" i="11"/>
  <c r="H75" i="11"/>
  <c r="I75" i="11"/>
  <c r="J75" i="11"/>
  <c r="K75" i="11"/>
  <c r="L75" i="11"/>
  <c r="M75" i="11"/>
  <c r="F75" i="11"/>
  <c r="F76" i="11"/>
  <c r="I61" i="11"/>
  <c r="J61" i="11"/>
  <c r="J99" i="11" s="1"/>
  <c r="J120" i="11" s="1"/>
  <c r="K61" i="11"/>
  <c r="M61" i="11"/>
  <c r="G68" i="11"/>
  <c r="H68" i="11"/>
  <c r="I68" i="11"/>
  <c r="J68" i="11"/>
  <c r="K68" i="11"/>
  <c r="L68" i="11"/>
  <c r="M68" i="11"/>
  <c r="F68" i="11"/>
  <c r="G62" i="11"/>
  <c r="G61" i="11" s="1"/>
  <c r="I62" i="11"/>
  <c r="J62" i="11"/>
  <c r="K62" i="11"/>
  <c r="L62" i="11"/>
  <c r="L61" i="11" s="1"/>
  <c r="L99" i="11" s="1"/>
  <c r="M62" i="11"/>
  <c r="F62" i="11"/>
  <c r="H55" i="11"/>
  <c r="I55" i="11"/>
  <c r="J55" i="11"/>
  <c r="K55" i="11"/>
  <c r="L55" i="11"/>
  <c r="M55" i="11"/>
  <c r="F55" i="11"/>
  <c r="G56" i="11"/>
  <c r="G55" i="11" s="1"/>
  <c r="H56" i="11"/>
  <c r="I56" i="11"/>
  <c r="J56" i="11"/>
  <c r="K56" i="11"/>
  <c r="L56" i="11"/>
  <c r="M56" i="11"/>
  <c r="F56" i="11"/>
  <c r="H49" i="11"/>
  <c r="I49" i="11"/>
  <c r="J49" i="11"/>
  <c r="K49" i="11"/>
  <c r="L49" i="11"/>
  <c r="M49" i="11"/>
  <c r="G51" i="11"/>
  <c r="G49" i="11" s="1"/>
  <c r="H51" i="11"/>
  <c r="I51" i="11"/>
  <c r="J51" i="11"/>
  <c r="K51" i="11"/>
  <c r="L51" i="11"/>
  <c r="M51" i="11"/>
  <c r="F51" i="11"/>
  <c r="F49" i="11" s="1"/>
  <c r="H29" i="11"/>
  <c r="I29" i="11"/>
  <c r="J29" i="11"/>
  <c r="K29" i="11"/>
  <c r="L29" i="11"/>
  <c r="M29" i="11"/>
  <c r="H43" i="11"/>
  <c r="I43" i="11"/>
  <c r="J43" i="11"/>
  <c r="K43" i="11"/>
  <c r="L43" i="11"/>
  <c r="M43" i="11"/>
  <c r="F43" i="11"/>
  <c r="H37" i="11"/>
  <c r="I37" i="11"/>
  <c r="J37" i="11"/>
  <c r="K37" i="11"/>
  <c r="L37" i="11"/>
  <c r="M37" i="11"/>
  <c r="F37" i="11"/>
  <c r="M30" i="11"/>
  <c r="L30" i="11"/>
  <c r="K30" i="11"/>
  <c r="J30" i="11"/>
  <c r="I30" i="11"/>
  <c r="H30" i="11"/>
  <c r="G30" i="11"/>
  <c r="F30" i="11"/>
  <c r="M27" i="11"/>
  <c r="L27" i="11"/>
  <c r="K27" i="11"/>
  <c r="J27" i="11"/>
  <c r="I27" i="11"/>
  <c r="H27" i="11"/>
  <c r="G27" i="11"/>
  <c r="F27" i="11"/>
  <c r="F17" i="11"/>
  <c r="G22" i="11"/>
  <c r="H22" i="11"/>
  <c r="I22" i="11"/>
  <c r="J22" i="11"/>
  <c r="K22" i="11"/>
  <c r="L22" i="11"/>
  <c r="M22" i="11"/>
  <c r="F22" i="11"/>
  <c r="G18" i="11"/>
  <c r="H18" i="11"/>
  <c r="I18" i="11"/>
  <c r="J18" i="11"/>
  <c r="K18" i="11"/>
  <c r="L18" i="11"/>
  <c r="M18" i="11"/>
  <c r="F18" i="11"/>
  <c r="G10" i="11"/>
  <c r="H10" i="11"/>
  <c r="I10" i="11"/>
  <c r="J10" i="11"/>
  <c r="K10" i="11"/>
  <c r="L10" i="11"/>
  <c r="M10" i="11"/>
  <c r="F10" i="11"/>
  <c r="G37" i="11" l="1"/>
  <c r="L120" i="11"/>
  <c r="F29" i="11"/>
  <c r="F61" i="11"/>
  <c r="F118" i="11"/>
  <c r="Q90" i="5"/>
  <c r="P90" i="5"/>
  <c r="O90" i="5"/>
  <c r="N90" i="5"/>
  <c r="M90" i="5"/>
  <c r="L90" i="5"/>
  <c r="K90" i="5"/>
  <c r="J90" i="5"/>
  <c r="I90" i="5"/>
  <c r="H90" i="5"/>
  <c r="F99" i="11" l="1"/>
  <c r="F120" i="11" s="1"/>
  <c r="H62" i="11"/>
  <c r="H61" i="11" s="1"/>
  <c r="H99" i="11" s="1"/>
  <c r="H120" i="11" s="1"/>
  <c r="H141" i="5"/>
  <c r="G90" i="5" l="1"/>
  <c r="G46" i="5"/>
  <c r="E11" i="5" l="1"/>
  <c r="K138" i="5" l="1"/>
  <c r="R136" i="5"/>
  <c r="R119" i="5" l="1"/>
  <c r="R117" i="5"/>
  <c r="R116" i="5"/>
  <c r="R115" i="5"/>
  <c r="R114" i="5"/>
  <c r="R113" i="5"/>
  <c r="R112" i="5"/>
  <c r="R111" i="5"/>
  <c r="R110" i="5"/>
  <c r="R109" i="5"/>
  <c r="R108" i="5"/>
  <c r="R107" i="5"/>
  <c r="R105" i="5"/>
  <c r="R104" i="5"/>
  <c r="R103" i="5"/>
  <c r="Q118" i="5"/>
  <c r="Q106" i="5"/>
  <c r="P106" i="5"/>
  <c r="O106" i="5"/>
  <c r="O118" i="5" s="1"/>
  <c r="N106" i="5"/>
  <c r="M106" i="5"/>
  <c r="L106" i="5"/>
  <c r="K106" i="5"/>
  <c r="K118" i="5" s="1"/>
  <c r="J106" i="5"/>
  <c r="I106" i="5"/>
  <c r="H106" i="5"/>
  <c r="G106" i="5"/>
  <c r="F106" i="5"/>
  <c r="E106" i="5"/>
  <c r="Q102" i="5"/>
  <c r="P102" i="5"/>
  <c r="O102" i="5"/>
  <c r="N102" i="5"/>
  <c r="N101" i="5" s="1"/>
  <c r="M102" i="5"/>
  <c r="M101" i="5" s="1"/>
  <c r="M118" i="5" s="1"/>
  <c r="L102" i="5"/>
  <c r="L101" i="5" s="1"/>
  <c r="K102" i="5"/>
  <c r="J102" i="5"/>
  <c r="J101" i="5" s="1"/>
  <c r="I102" i="5"/>
  <c r="I101" i="5" s="1"/>
  <c r="H102" i="5"/>
  <c r="H101" i="5" s="1"/>
  <c r="G102" i="5"/>
  <c r="F102" i="5"/>
  <c r="F101" i="5" s="1"/>
  <c r="Q101" i="5"/>
  <c r="P101" i="5"/>
  <c r="O101" i="5"/>
  <c r="K101" i="5"/>
  <c r="G101" i="5"/>
  <c r="E102" i="5"/>
  <c r="E101" i="5" s="1"/>
  <c r="R98" i="5"/>
  <c r="R97" i="5"/>
  <c r="R96" i="5"/>
  <c r="R95" i="5"/>
  <c r="R94" i="5"/>
  <c r="R93" i="5"/>
  <c r="R92" i="5"/>
  <c r="R91" i="5"/>
  <c r="R89" i="5"/>
  <c r="R88" i="5"/>
  <c r="R87" i="5"/>
  <c r="R86" i="5"/>
  <c r="R85" i="5"/>
  <c r="R83" i="5"/>
  <c r="R82" i="5"/>
  <c r="R81" i="5"/>
  <c r="R80" i="5"/>
  <c r="R79" i="5"/>
  <c r="R78" i="5"/>
  <c r="R77" i="5"/>
  <c r="R74" i="5"/>
  <c r="R73" i="5"/>
  <c r="R72" i="5"/>
  <c r="R71" i="5"/>
  <c r="R70" i="5"/>
  <c r="R69" i="5"/>
  <c r="R67" i="5"/>
  <c r="R66" i="5"/>
  <c r="R65" i="5"/>
  <c r="R64" i="5"/>
  <c r="R63" i="5"/>
  <c r="R60" i="5"/>
  <c r="R59" i="5"/>
  <c r="R58" i="5"/>
  <c r="R57" i="5"/>
  <c r="R54" i="5"/>
  <c r="R53" i="5"/>
  <c r="R52" i="5"/>
  <c r="R50" i="5"/>
  <c r="R48" i="5"/>
  <c r="R47" i="5"/>
  <c r="R46" i="5"/>
  <c r="R45" i="5"/>
  <c r="R44" i="5"/>
  <c r="R42" i="5"/>
  <c r="R41" i="5"/>
  <c r="R40" i="5"/>
  <c r="R39" i="5"/>
  <c r="R38" i="5"/>
  <c r="R36" i="5"/>
  <c r="R35" i="5"/>
  <c r="R34" i="5"/>
  <c r="R33" i="5"/>
  <c r="R32" i="5"/>
  <c r="R31" i="5"/>
  <c r="P118" i="5" l="1"/>
  <c r="N118" i="5"/>
  <c r="L118" i="5"/>
  <c r="J118" i="5"/>
  <c r="I118" i="5"/>
  <c r="F118" i="5"/>
  <c r="E118" i="5"/>
  <c r="R101" i="5"/>
  <c r="R102" i="5"/>
  <c r="H118" i="5"/>
  <c r="R106" i="5"/>
  <c r="G118" i="5"/>
  <c r="E90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Q76" i="5"/>
  <c r="Q75" i="5" s="1"/>
  <c r="P76" i="5"/>
  <c r="P75" i="5" s="1"/>
  <c r="O76" i="5"/>
  <c r="O75" i="5" s="1"/>
  <c r="N76" i="5"/>
  <c r="N75" i="5" s="1"/>
  <c r="M76" i="5"/>
  <c r="M75" i="5" s="1"/>
  <c r="L76" i="5"/>
  <c r="L75" i="5" s="1"/>
  <c r="K76" i="5"/>
  <c r="K75" i="5" s="1"/>
  <c r="J76" i="5"/>
  <c r="J75" i="5" s="1"/>
  <c r="I76" i="5"/>
  <c r="I75" i="5" s="1"/>
  <c r="H76" i="5"/>
  <c r="H75" i="5" s="1"/>
  <c r="G76" i="5"/>
  <c r="F76" i="5"/>
  <c r="F75" i="5" s="1"/>
  <c r="E76" i="5"/>
  <c r="E75" i="5" s="1"/>
  <c r="Q68" i="5"/>
  <c r="Q61" i="5" s="1"/>
  <c r="P68" i="5"/>
  <c r="O68" i="5"/>
  <c r="N68" i="5"/>
  <c r="M68" i="5"/>
  <c r="L68" i="5"/>
  <c r="K68" i="5"/>
  <c r="J68" i="5"/>
  <c r="I68" i="5"/>
  <c r="I61" i="5" s="1"/>
  <c r="H68" i="5"/>
  <c r="G68" i="5"/>
  <c r="F68" i="5"/>
  <c r="E68" i="5"/>
  <c r="Q62" i="5"/>
  <c r="P62" i="5"/>
  <c r="P61" i="5" s="1"/>
  <c r="O62" i="5"/>
  <c r="O61" i="5" s="1"/>
  <c r="N62" i="5"/>
  <c r="M62" i="5"/>
  <c r="L62" i="5"/>
  <c r="K62" i="5"/>
  <c r="K61" i="5" s="1"/>
  <c r="J62" i="5"/>
  <c r="I62" i="5"/>
  <c r="H62" i="5"/>
  <c r="G62" i="5"/>
  <c r="F62" i="5"/>
  <c r="E62" i="5"/>
  <c r="Q56" i="5"/>
  <c r="Q55" i="5" s="1"/>
  <c r="P56" i="5"/>
  <c r="O56" i="5"/>
  <c r="O55" i="5" s="1"/>
  <c r="N56" i="5"/>
  <c r="N55" i="5" s="1"/>
  <c r="M56" i="5"/>
  <c r="L56" i="5"/>
  <c r="L55" i="5" s="1"/>
  <c r="K56" i="5"/>
  <c r="K55" i="5" s="1"/>
  <c r="J56" i="5"/>
  <c r="J55" i="5" s="1"/>
  <c r="I56" i="5"/>
  <c r="H56" i="5"/>
  <c r="H55" i="5" s="1"/>
  <c r="G56" i="5"/>
  <c r="F56" i="5"/>
  <c r="F55" i="5" s="1"/>
  <c r="E56" i="5"/>
  <c r="E55" i="5" s="1"/>
  <c r="P55" i="5"/>
  <c r="M55" i="5"/>
  <c r="I55" i="5"/>
  <c r="Q51" i="5"/>
  <c r="Q49" i="5" s="1"/>
  <c r="P51" i="5"/>
  <c r="O51" i="5"/>
  <c r="O49" i="5" s="1"/>
  <c r="N51" i="5"/>
  <c r="N49" i="5" s="1"/>
  <c r="M51" i="5"/>
  <c r="L51" i="5"/>
  <c r="L49" i="5" s="1"/>
  <c r="K51" i="5"/>
  <c r="J51" i="5"/>
  <c r="J49" i="5" s="1"/>
  <c r="I51" i="5"/>
  <c r="H51" i="5"/>
  <c r="G51" i="5"/>
  <c r="G49" i="5" s="1"/>
  <c r="F51" i="5"/>
  <c r="F49" i="5" s="1"/>
  <c r="E51" i="5"/>
  <c r="P49" i="5"/>
  <c r="M49" i="5"/>
  <c r="K49" i="5"/>
  <c r="I49" i="5"/>
  <c r="H49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Q37" i="5"/>
  <c r="Q29" i="5" s="1"/>
  <c r="P37" i="5"/>
  <c r="O37" i="5"/>
  <c r="N37" i="5"/>
  <c r="M37" i="5"/>
  <c r="L37" i="5"/>
  <c r="K37" i="5"/>
  <c r="J37" i="5"/>
  <c r="I37" i="5"/>
  <c r="H37" i="5"/>
  <c r="G37" i="5"/>
  <c r="F37" i="5"/>
  <c r="E37" i="5"/>
  <c r="Q30" i="5"/>
  <c r="P30" i="5"/>
  <c r="P29" i="5" s="1"/>
  <c r="O30" i="5"/>
  <c r="O29" i="5" s="1"/>
  <c r="N30" i="5"/>
  <c r="N29" i="5" s="1"/>
  <c r="M30" i="5"/>
  <c r="L30" i="5"/>
  <c r="K30" i="5"/>
  <c r="K29" i="5" s="1"/>
  <c r="J30" i="5"/>
  <c r="I30" i="5"/>
  <c r="H30" i="5"/>
  <c r="G30" i="5"/>
  <c r="F30" i="5"/>
  <c r="E30" i="5"/>
  <c r="R26" i="5"/>
  <c r="R25" i="5"/>
  <c r="R24" i="5"/>
  <c r="R23" i="5"/>
  <c r="R21" i="5"/>
  <c r="R20" i="5"/>
  <c r="R19" i="5"/>
  <c r="Q22" i="5"/>
  <c r="P22" i="5"/>
  <c r="O22" i="5"/>
  <c r="N22" i="5"/>
  <c r="M22" i="5"/>
  <c r="L22" i="5"/>
  <c r="K22" i="5"/>
  <c r="J22" i="5"/>
  <c r="I22" i="5"/>
  <c r="H22" i="5"/>
  <c r="G22" i="5"/>
  <c r="F22" i="5"/>
  <c r="Q18" i="5"/>
  <c r="P18" i="5"/>
  <c r="P17" i="5" s="1"/>
  <c r="O18" i="5"/>
  <c r="O17" i="5" s="1"/>
  <c r="N18" i="5"/>
  <c r="N17" i="5" s="1"/>
  <c r="N27" i="5" s="1"/>
  <c r="M18" i="5"/>
  <c r="L18" i="5"/>
  <c r="K18" i="5"/>
  <c r="J18" i="5"/>
  <c r="H18" i="5"/>
  <c r="G18" i="5"/>
  <c r="G17" i="5" s="1"/>
  <c r="G27" i="5" s="1"/>
  <c r="F18" i="5"/>
  <c r="Q17" i="5"/>
  <c r="M17" i="5"/>
  <c r="K17" i="5"/>
  <c r="I17" i="5"/>
  <c r="I27" i="5" s="1"/>
  <c r="E22" i="5"/>
  <c r="E18" i="5"/>
  <c r="R16" i="5"/>
  <c r="R15" i="5"/>
  <c r="R14" i="5"/>
  <c r="R13" i="5"/>
  <c r="R12" i="5"/>
  <c r="R11" i="5"/>
  <c r="Q10" i="5"/>
  <c r="P10" i="5"/>
  <c r="O10" i="5"/>
  <c r="N10" i="5"/>
  <c r="M10" i="5"/>
  <c r="L10" i="5"/>
  <c r="K10" i="5"/>
  <c r="K27" i="5" s="1"/>
  <c r="J10" i="5"/>
  <c r="I10" i="5"/>
  <c r="H10" i="5"/>
  <c r="G10" i="5"/>
  <c r="F10" i="5"/>
  <c r="E10" i="5"/>
  <c r="K99" i="5" l="1"/>
  <c r="F17" i="5"/>
  <c r="O99" i="5"/>
  <c r="L17" i="5"/>
  <c r="L27" i="5" s="1"/>
  <c r="H29" i="5"/>
  <c r="P99" i="5"/>
  <c r="K120" i="5"/>
  <c r="K135" i="5" s="1"/>
  <c r="H17" i="5"/>
  <c r="H27" i="5" s="1"/>
  <c r="M29" i="5"/>
  <c r="Q99" i="5"/>
  <c r="E61" i="5"/>
  <c r="N61" i="5"/>
  <c r="N99" i="5" s="1"/>
  <c r="N120" i="5" s="1"/>
  <c r="N135" i="5" s="1"/>
  <c r="M61" i="5"/>
  <c r="M99" i="5" s="1"/>
  <c r="L61" i="5"/>
  <c r="L29" i="5"/>
  <c r="L99" i="5" s="1"/>
  <c r="L120" i="5" s="1"/>
  <c r="L135" i="5" s="1"/>
  <c r="J61" i="5"/>
  <c r="J29" i="5"/>
  <c r="J99" i="5" s="1"/>
  <c r="I29" i="5"/>
  <c r="I99" i="5" s="1"/>
  <c r="I120" i="5" s="1"/>
  <c r="I138" i="5" s="1"/>
  <c r="H61" i="5"/>
  <c r="F61" i="5"/>
  <c r="R43" i="5"/>
  <c r="F29" i="5"/>
  <c r="R84" i="5"/>
  <c r="R62" i="5"/>
  <c r="R37" i="5"/>
  <c r="E29" i="5"/>
  <c r="R56" i="5"/>
  <c r="Q27" i="5"/>
  <c r="Q120" i="5" s="1"/>
  <c r="Q135" i="5" s="1"/>
  <c r="O27" i="5"/>
  <c r="O120" i="5" s="1"/>
  <c r="O135" i="5" s="1"/>
  <c r="P27" i="5"/>
  <c r="P120" i="5" s="1"/>
  <c r="P135" i="5" s="1"/>
  <c r="J17" i="5"/>
  <c r="J27" i="5" s="1"/>
  <c r="R18" i="5"/>
  <c r="F27" i="5"/>
  <c r="M27" i="5"/>
  <c r="R22" i="5"/>
  <c r="G55" i="5"/>
  <c r="R55" i="5" s="1"/>
  <c r="R118" i="5"/>
  <c r="R76" i="5"/>
  <c r="G75" i="5"/>
  <c r="R75" i="5" s="1"/>
  <c r="R68" i="5"/>
  <c r="G61" i="5"/>
  <c r="H99" i="5"/>
  <c r="R51" i="5"/>
  <c r="E49" i="5"/>
  <c r="R49" i="5" s="1"/>
  <c r="R30" i="5"/>
  <c r="G29" i="5"/>
  <c r="R10" i="5"/>
  <c r="R90" i="5"/>
  <c r="E17" i="5"/>
  <c r="I5" i="12"/>
  <c r="F5" i="12"/>
  <c r="C5" i="12"/>
  <c r="R17" i="5" l="1"/>
  <c r="M120" i="5"/>
  <c r="M135" i="5" s="1"/>
  <c r="J120" i="5"/>
  <c r="J135" i="5" s="1"/>
  <c r="R61" i="5"/>
  <c r="F99" i="5"/>
  <c r="F120" i="5" s="1"/>
  <c r="F138" i="5" s="1"/>
  <c r="E99" i="5"/>
  <c r="H120" i="5"/>
  <c r="H138" i="5" s="1"/>
  <c r="R29" i="5"/>
  <c r="G99" i="5"/>
  <c r="G120" i="5" s="1"/>
  <c r="G138" i="5" s="1"/>
  <c r="E27" i="5"/>
  <c r="K139" i="5" l="1"/>
  <c r="R99" i="5"/>
  <c r="R27" i="5"/>
  <c r="E120" i="5"/>
  <c r="R120" i="5" l="1"/>
  <c r="R137" i="5" s="1"/>
  <c r="E138" i="5"/>
  <c r="G29" i="11" l="1"/>
  <c r="G99" i="11" s="1"/>
  <c r="G120" i="11" s="1"/>
</calcChain>
</file>

<file path=xl/sharedStrings.xml><?xml version="1.0" encoding="utf-8"?>
<sst xmlns="http://schemas.openxmlformats.org/spreadsheetml/2006/main" count="496" uniqueCount="260">
  <si>
    <t>STRUTTURA RILEVATA</t>
  </si>
  <si>
    <t>OGGETTO DELLA RILEVAZIONE</t>
  </si>
  <si>
    <t>REGIONE</t>
  </si>
  <si>
    <t>CONSUNTIVO ANNO</t>
  </si>
  <si>
    <t>Macrovoci economiche</t>
  </si>
  <si>
    <t>Consumi di esercizio</t>
  </si>
  <si>
    <t>Costi per acquisti di servizi</t>
  </si>
  <si>
    <t>Ammortamenti</t>
  </si>
  <si>
    <t>Altri costi</t>
  </si>
  <si>
    <t>Totale</t>
  </si>
  <si>
    <t>Beni sanitari</t>
  </si>
  <si>
    <t>Beni non sanitari</t>
  </si>
  <si>
    <t>prestazioni sanitarie</t>
  </si>
  <si>
    <t>servizi sanitari per erogazione di prestazioni</t>
  </si>
  <si>
    <t>servizi non sanitari</t>
  </si>
  <si>
    <t xml:space="preserve">Emergenza sanitaria territoriale </t>
  </si>
  <si>
    <t xml:space="preserve">Assistenza farmaceutica </t>
  </si>
  <si>
    <t>Attività di Pronto soccorso</t>
  </si>
  <si>
    <t>Assistenza ospedaliera per acuti</t>
  </si>
  <si>
    <t>Assistenza ospedaliera per lungodegenti</t>
  </si>
  <si>
    <t>Assistenza ospedaliera per riabilitazione</t>
  </si>
  <si>
    <t xml:space="preserve">Personale   </t>
  </si>
  <si>
    <r>
      <t>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sanitario</t>
    </r>
  </si>
  <si>
    <r>
      <t>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tecnico</t>
    </r>
  </si>
  <si>
    <r>
      <t>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ammini-strativo</t>
    </r>
  </si>
  <si>
    <t xml:space="preserve">Assistenza sanitaria di base  </t>
  </si>
  <si>
    <t>Continuità assistenziale</t>
  </si>
  <si>
    <t>Medicina generale</t>
  </si>
  <si>
    <t>Pediatria di libera scelta</t>
  </si>
  <si>
    <t>Altra assistenza sanitaria di base</t>
  </si>
  <si>
    <t>Assistenza integrativa e protesica</t>
  </si>
  <si>
    <t>Cure domiciliari</t>
  </si>
  <si>
    <t xml:space="preserve">Assistenza termale </t>
  </si>
  <si>
    <t>PREVENZIONE COLLETTIVA E SANITA' PUBBLICA</t>
  </si>
  <si>
    <t>ASSISTENZA DISTRETTUALE</t>
  </si>
  <si>
    <t>TOTALE ASSISTENZA DISTRETTUALE</t>
  </si>
  <si>
    <t>ASSISTENZA OSPEDALIERA</t>
  </si>
  <si>
    <t>TOTALE ASSISTENZA OSPEDALIERA</t>
  </si>
  <si>
    <t>TOTALE GENERALE</t>
  </si>
  <si>
    <t>Assistenza presso strutture sanitarie interne alle carceri</t>
  </si>
  <si>
    <t>Trasporto sanitario assistito</t>
  </si>
  <si>
    <t>Assistenza specialistica ambulatoriale</t>
  </si>
  <si>
    <t>Assistenza stranieri irregolari</t>
  </si>
  <si>
    <t xml:space="preserve">totale costi modello LA </t>
  </si>
  <si>
    <t>Costi per prestazioni extra Lea</t>
  </si>
  <si>
    <t xml:space="preserve"> CODICE ENTE</t>
  </si>
  <si>
    <t>1A100</t>
  </si>
  <si>
    <t>Sorveglianza, prevenzione e controllo delle malattie infettive e parassitarie, inclusi i programmi vaccinali</t>
  </si>
  <si>
    <t>1A110</t>
  </si>
  <si>
    <t xml:space="preserve">Vaccinazioni </t>
  </si>
  <si>
    <t>1A120</t>
  </si>
  <si>
    <t>Altri interventi per la sorveglianza, prevenzione e controllo delle malattie infettive e parassitarie</t>
  </si>
  <si>
    <t>1B100</t>
  </si>
  <si>
    <t>Tutela della salute e della sicurezza degli ambienti aperti e confinati</t>
  </si>
  <si>
    <t>1C100</t>
  </si>
  <si>
    <t>Sorveglianza, prevenzione e tutela della salute e sicurezza nei luoghi di lavoro</t>
  </si>
  <si>
    <t>1D100</t>
  </si>
  <si>
    <t>Salute animale e igiene urbana veterinaria</t>
  </si>
  <si>
    <t>1E100</t>
  </si>
  <si>
    <t>Sicurezza alimentare - Tutela della salute dei consumatori</t>
  </si>
  <si>
    <t>1F100</t>
  </si>
  <si>
    <t>Sorveglianza e prevenzione delle malattie croniche, inclusi la promozione di stili di vita sani ed i programmi organizzati di screening; sorveglianza e prevenzione nutrizionale</t>
  </si>
  <si>
    <t>1F110</t>
  </si>
  <si>
    <t>1F111</t>
  </si>
  <si>
    <t>Programmi organizzati svolti in apposita Unità operativa/Centro di costo</t>
  </si>
  <si>
    <t>1F112</t>
  </si>
  <si>
    <t>Programmi organizzati svolti in ambito consultoriale/ambulatoriale territoriale</t>
  </si>
  <si>
    <t>1F113</t>
  </si>
  <si>
    <t>Programmi organizzati svolti in ambito ospedaliero</t>
  </si>
  <si>
    <t>1F120</t>
  </si>
  <si>
    <t>Altre attività di Sorveglianza e prevenzione delle malattie croniche, inclusi la promozione di stili di vita sani e prevenzione nutrizionale</t>
  </si>
  <si>
    <t>1G100</t>
  </si>
  <si>
    <t>Attività medico legali per finalità pubbliche</t>
  </si>
  <si>
    <t>2A100</t>
  </si>
  <si>
    <t>2A110</t>
  </si>
  <si>
    <t>2A111</t>
  </si>
  <si>
    <t>Medicina generale - Attività in convenzione</t>
  </si>
  <si>
    <t>2A112</t>
  </si>
  <si>
    <t>Medicina generale - Prestazioni erogate nelle cure domiciliari</t>
  </si>
  <si>
    <r>
      <t>2A113</t>
    </r>
    <r>
      <rPr>
        <sz val="11"/>
        <color theme="1"/>
        <rFont val="Calibri"/>
        <family val="2"/>
        <scheme val="minor"/>
      </rPr>
      <t/>
    </r>
  </si>
  <si>
    <r>
      <t>2A114</t>
    </r>
    <r>
      <rPr>
        <sz val="11"/>
        <color theme="1"/>
        <rFont val="Calibri"/>
        <family val="2"/>
        <scheme val="minor"/>
      </rPr>
      <t/>
    </r>
  </si>
  <si>
    <t>Medicina generale - Prestazioni erogate presso strutture residenziali e semiresidenziali</t>
  </si>
  <si>
    <r>
      <t>2A115</t>
    </r>
    <r>
      <rPr>
        <sz val="11"/>
        <color theme="1"/>
        <rFont val="Calibri"/>
        <family val="2"/>
        <scheme val="minor"/>
      </rPr>
      <t/>
    </r>
  </si>
  <si>
    <t>Medicina generale - Programmi vaccinali</t>
  </si>
  <si>
    <r>
      <t>2A116</t>
    </r>
    <r>
      <rPr>
        <sz val="11"/>
        <color theme="1"/>
        <rFont val="Calibri"/>
        <family val="2"/>
        <scheme val="minor"/>
      </rPr>
      <t/>
    </r>
  </si>
  <si>
    <t>2A120</t>
  </si>
  <si>
    <t>2A121</t>
  </si>
  <si>
    <t>Pediatria di libera scelta - Attività in convenzione</t>
  </si>
  <si>
    <r>
      <t>2A122</t>
    </r>
    <r>
      <rPr>
        <sz val="11"/>
        <color theme="1"/>
        <rFont val="Calibri"/>
        <family val="2"/>
        <scheme val="minor"/>
      </rPr>
      <t/>
    </r>
  </si>
  <si>
    <t>Pediatria di libera scelta - Prestazioni erogate nelle cure domiciliari</t>
  </si>
  <si>
    <r>
      <t>2A123</t>
    </r>
    <r>
      <rPr>
        <sz val="11"/>
        <color theme="1"/>
        <rFont val="Calibri"/>
        <family val="2"/>
        <scheme val="minor"/>
      </rPr>
      <t/>
    </r>
  </si>
  <si>
    <r>
      <t>2A124</t>
    </r>
    <r>
      <rPr>
        <sz val="11"/>
        <color theme="1"/>
        <rFont val="Calibri"/>
        <family val="2"/>
        <scheme val="minor"/>
      </rPr>
      <t/>
    </r>
  </si>
  <si>
    <t>Pediatria di libera scelta - Programmi vaccinali</t>
  </si>
  <si>
    <r>
      <t>2A125</t>
    </r>
    <r>
      <rPr>
        <sz val="11"/>
        <color theme="1"/>
        <rFont val="Calibri"/>
        <family val="2"/>
        <scheme val="minor"/>
      </rPr>
      <t/>
    </r>
  </si>
  <si>
    <t>2A130</t>
  </si>
  <si>
    <t>2A131</t>
  </si>
  <si>
    <t>2A132</t>
  </si>
  <si>
    <t>2B100</t>
  </si>
  <si>
    <t>2C100</t>
  </si>
  <si>
    <t>Assistenza ai turisti</t>
  </si>
  <si>
    <t>2D100</t>
  </si>
  <si>
    <t>2E100</t>
  </si>
  <si>
    <t>2E110</t>
  </si>
  <si>
    <t>Assistenza farmaceutica erogata in regime di convenzione</t>
  </si>
  <si>
    <t>2E120</t>
  </si>
  <si>
    <t>2E121</t>
  </si>
  <si>
    <t>2E130</t>
  </si>
  <si>
    <t>2F100</t>
  </si>
  <si>
    <t>2F110</t>
  </si>
  <si>
    <t>Assistenza integrativa-Totale</t>
  </si>
  <si>
    <t>2F120</t>
  </si>
  <si>
    <t>Assistenza integrativa - Presidi per persone affette da malattia diabetica o da malattie rare</t>
  </si>
  <si>
    <t>Assistenza integrativa - Prodotti destinati a un’alimentazione particolare</t>
  </si>
  <si>
    <t>Assistenza protesica</t>
  </si>
  <si>
    <t>2G100</t>
  </si>
  <si>
    <t>2G110</t>
  </si>
  <si>
    <t>Assistenza specialistica ambulatoriale - Attività prodotta in ambito ospedaliero</t>
  </si>
  <si>
    <t>2G111</t>
  </si>
  <si>
    <t xml:space="preserve">Assistenza specialistica ambulatoriale - Attività prodotta in ambito ospedaliero - Attività di laboratorio </t>
  </si>
  <si>
    <t>2G112</t>
  </si>
  <si>
    <t>2G113</t>
  </si>
  <si>
    <t>2G114</t>
  </si>
  <si>
    <t>2G115</t>
  </si>
  <si>
    <t>Assistenza specialistica ambulatoriale - Attività prodotta in ambito ospedaliero - Farmaci ad alto costo rimborsati extra tariffa</t>
  </si>
  <si>
    <t>2G120</t>
  </si>
  <si>
    <t>Assistenza specialistica ambulatoriale - Attività prodotta in ambito distrettuale e da terzi</t>
  </si>
  <si>
    <t>2G121</t>
  </si>
  <si>
    <t xml:space="preserve">Assistenza specialistica ambulatoriale - Attività prodotta in ambito distrettuale e da terzi - Attività di laboratorio </t>
  </si>
  <si>
    <t>2G122</t>
  </si>
  <si>
    <t>2G123</t>
  </si>
  <si>
    <t>2G124</t>
  </si>
  <si>
    <t>2G125</t>
  </si>
  <si>
    <t>Assistenza specialistica ambulatoriale - Attività prodotta in ambito distrettuale e da terzi – Farmaci ad alto costo rimborsati extra – tariffa</t>
  </si>
  <si>
    <t>2H100</t>
  </si>
  <si>
    <t>2H110</t>
  </si>
  <si>
    <t xml:space="preserve">Assistenza sociosanitaria distrettuale, domiciliare e territoriale  – Cure domiciliari </t>
  </si>
  <si>
    <t>2H111</t>
  </si>
  <si>
    <t>2H112</t>
  </si>
  <si>
    <t>Cure palliative domiciliari</t>
  </si>
  <si>
    <t>2H120</t>
  </si>
  <si>
    <t>Assistenza sociosanitaria distrettuale, domiciliare e territoriale - Assistenza a minori, donne,  coppie, famiglia (consultori)</t>
  </si>
  <si>
    <t>2H130</t>
  </si>
  <si>
    <t>Assistenza sociosanitaria distrettuale, domiciliare e territoriale - Assistenza ai minori con disturbi in ambito neuropsichiatrico e del neurosviluppo</t>
  </si>
  <si>
    <t>2H140</t>
  </si>
  <si>
    <t>Assistenza sociosanitaria distrettuale, domiciliare e territoriale - Assistenza alle persone con disturbi mentali</t>
  </si>
  <si>
    <t>2H150</t>
  </si>
  <si>
    <t>Assistenza sociosanitaria distrettuale, domiciliare e territoriale - Assistenza alle persone con disabilità</t>
  </si>
  <si>
    <t>2H160</t>
  </si>
  <si>
    <t>Assistenza sociosanitaria distrettuale, domiciliare e territoriale  - Assistenza alle persone con dipendenze patologiche</t>
  </si>
  <si>
    <t>2I100</t>
  </si>
  <si>
    <t>2I110</t>
  </si>
  <si>
    <t>Assistenza sociosanitaria semi-residenziale - Assistenza alle persone con disturbi mentali</t>
  </si>
  <si>
    <t>2I120</t>
  </si>
  <si>
    <t>Assistenza sociosanitaria semi-residenziale - Assistenza alle persone con disabilità</t>
  </si>
  <si>
    <t>2I130</t>
  </si>
  <si>
    <t>Assistenza sociosanitaria semi-residenziale - Assistenza alle persone con dipendenze patologiche</t>
  </si>
  <si>
    <t>2I140</t>
  </si>
  <si>
    <t>Assistenza sociosanitaria semi-residenziale - Assistenza alle persone non autosufficienti</t>
  </si>
  <si>
    <t>2I150</t>
  </si>
  <si>
    <t>Assistenza sociosanitaria semi-residenziale - assistenza ai minori con disturbi in ambito neuropsichiatrico e del neurosviluppo</t>
  </si>
  <si>
    <t>2J100</t>
  </si>
  <si>
    <t>2J110</t>
  </si>
  <si>
    <t>2J120</t>
  </si>
  <si>
    <t>Assistenza sociosanitaria residenziale - Assistenza alle persone con disturbi mentali</t>
  </si>
  <si>
    <t>2J130</t>
  </si>
  <si>
    <t xml:space="preserve">Assistenza sociosanitaria residenziale - Assistenza alle persone con disabilità </t>
  </si>
  <si>
    <t>2J140</t>
  </si>
  <si>
    <t>Assistenza sociosanitaria residenziale - Assistenza alle persone con dipendenze patologiche</t>
  </si>
  <si>
    <t>2J150</t>
  </si>
  <si>
    <t>Assistenza sociosanitaria residenziale - Assistenza alle persone non autosufficienti</t>
  </si>
  <si>
    <t>2J160</t>
  </si>
  <si>
    <t>Assistenza sociosanitaria residenziale - Assistenza alle persone nella fase terminale della vita</t>
  </si>
  <si>
    <t>Assistenza sociosanitaria residenziale - Assistenza ai minori con disturbi in ambito neuropsichiatrico e del neurosviluppo</t>
  </si>
  <si>
    <t>2K100</t>
  </si>
  <si>
    <t>2L100</t>
  </si>
  <si>
    <t>3A100</t>
  </si>
  <si>
    <t>3A110</t>
  </si>
  <si>
    <t>Attività diretta di Pronto soccorso e OBI</t>
  </si>
  <si>
    <t>3A120</t>
  </si>
  <si>
    <t>3B100</t>
  </si>
  <si>
    <t>3B110</t>
  </si>
  <si>
    <t>3B120</t>
  </si>
  <si>
    <t xml:space="preserve">Assistenza ospedaliera per acuti - In degenza ordinaria </t>
  </si>
  <si>
    <t>3B130</t>
  </si>
  <si>
    <t>Assistenza ospedaliera per acuti - Farmaci ad alto costo rimborsati extra-tariffa</t>
  </si>
  <si>
    <t>3B140</t>
  </si>
  <si>
    <t>3C100</t>
  </si>
  <si>
    <t>3D100</t>
  </si>
  <si>
    <t>3E100</t>
  </si>
  <si>
    <t>3F100</t>
  </si>
  <si>
    <t>3G100</t>
  </si>
  <si>
    <t>Attività a supporto della donazione di cellule riproduttive</t>
  </si>
  <si>
    <t>1F121</t>
  </si>
  <si>
    <t>Altre attività svolte in ambito ospedaliero</t>
  </si>
  <si>
    <t>1F122</t>
  </si>
  <si>
    <t>1H100</t>
  </si>
  <si>
    <t>Contributo Legge 210/92</t>
  </si>
  <si>
    <t>Altre attività svolte in ambito extra-ospedaliero</t>
  </si>
  <si>
    <t>2E122</t>
  </si>
  <si>
    <t>3B150</t>
  </si>
  <si>
    <t xml:space="preserve">Assistenza ospedaliera per acuti - In Day Hospital </t>
  </si>
  <si>
    <t>Assistenza ospedaliera per acuti - In Day Surgery</t>
  </si>
  <si>
    <t xml:space="preserve">Medicina generale - Attività  presso - Ospedali di Comunità   </t>
  </si>
  <si>
    <t xml:space="preserve">Altra assistenza sanitaria di base - Ospedali di Comunità </t>
  </si>
  <si>
    <t>Assistenza specialistica ambulatoriale - Attività prodotta in ambito ospedaliero - Dispositivi ad alto costo rimborsati extra tariffa</t>
  </si>
  <si>
    <t>Assistenza specialistica ambulatoriale - Attività prodotta in ambito distrettuale e da terzi – Dispositivi ad alto costo rimborsati extra – tariffa</t>
  </si>
  <si>
    <t>Assistenza specialistica ambulatoriale - Attività prodotta in ambito ospedaliero – Attività clinica</t>
  </si>
  <si>
    <t>Assistenza specialistica ambulatoriale - Attività prodotta in ambito distrettuale e da terzi - Attività clinica</t>
  </si>
  <si>
    <t>Assistenza specialistica ambulatoriale - Attività prodotta in ambito ospedaliero – Diagnostica strumentale</t>
  </si>
  <si>
    <t>Assistenza specialistica ambulatoriale Attività prodotta in ambito distrettuale e da terzi – Diagnostica strumentale</t>
  </si>
  <si>
    <t xml:space="preserve">Assistenza  sociosanitaria distrettuale, domiciliare e territoriale  </t>
  </si>
  <si>
    <t>Assistenza sociosanitaria semi-residenziale</t>
  </si>
  <si>
    <t>Assistenza sociosanitaria residenziale</t>
  </si>
  <si>
    <t>Attività a supporto dei trapianti di cellule, organi e tessuti</t>
  </si>
  <si>
    <t xml:space="preserve">Pediatria di libera scelta - Attività  presso Ospedali di Comunità </t>
  </si>
  <si>
    <t>Assistenza integrativa - Dispositivi monouso</t>
  </si>
  <si>
    <t>Assistenza ospedaliera per acuti - Dispositivi ad alto costo rimborsati extra-tariffa</t>
  </si>
  <si>
    <t>Screening oncologici</t>
  </si>
  <si>
    <t xml:space="preserve">Assistenza farmaceutica - erogazione diretta a livello territoriale </t>
  </si>
  <si>
    <t>Assistenza farmaceutica - erogazione diretta a livello territoriale - Distribuzione Diretta</t>
  </si>
  <si>
    <t>Assistenza farmaceutica - erogazione diretta a livello territoriale - Distribuzione Per Conto</t>
  </si>
  <si>
    <t xml:space="preserve">Assistenza farmaceutica - erogazione diretta a livello ospedaliero </t>
  </si>
  <si>
    <r>
      <t>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professionale</t>
    </r>
  </si>
  <si>
    <t>Sopravvenienze
Insussistenze</t>
  </si>
  <si>
    <t xml:space="preserve">Oneri finanziari,
svalutazioni,
minusvalenze
</t>
  </si>
  <si>
    <t>TOTALE PREVENZIONE COLLETTIVA E SANITA' PUBBLICA</t>
  </si>
  <si>
    <t>Altra assistenza sanitaria di base : Assistenza distrettuale e  UCCP</t>
  </si>
  <si>
    <t>2F111</t>
  </si>
  <si>
    <t>2F112</t>
  </si>
  <si>
    <t>2F113</t>
  </si>
  <si>
    <t>2G130</t>
  </si>
  <si>
    <t xml:space="preserve">Assistenza specialistica ambulatoriale – Trasporto utenti </t>
  </si>
  <si>
    <t xml:space="preserve">3A111 </t>
  </si>
  <si>
    <t>3A112</t>
  </si>
  <si>
    <t xml:space="preserve">Attività diretta di PS e OBI per accessi non seguiti da ricovero </t>
  </si>
  <si>
    <t>Attività diretta di PS e OBI per accessi seguiti da ricovero</t>
  </si>
  <si>
    <t xml:space="preserve">Accertamenti diagnostici strumentali e consulenze in Pronto Soccorso per accessi non seguiti da ricovero </t>
  </si>
  <si>
    <t>Attività trasfusionale</t>
  </si>
  <si>
    <t>3H100</t>
  </si>
  <si>
    <t>costi totali</t>
  </si>
  <si>
    <r>
      <t xml:space="preserve">Mobilità attiva extra-regionale 
</t>
    </r>
    <r>
      <rPr>
        <sz val="6"/>
        <rFont val="Times New Roman"/>
        <family val="1"/>
      </rPr>
      <t>AA0460+AA0470+AA0490+AA0500+AA0510+AA0520+AA0530+AA0550+AA0560+AA0561+AA0620+AA0630+AA0640+AA0650+EA0080+EA0180</t>
    </r>
  </si>
  <si>
    <r>
      <t xml:space="preserve">Mobilità passiva extra-regionale
</t>
    </r>
    <r>
      <rPr>
        <sz val="6"/>
        <rFont val="Times New Roman"/>
        <family val="1"/>
      </rPr>
      <t>BA0090, BA0480+BA0520+BA0560+BA0730+BA0780+ BA0830+BA0990+BA1060+BA1120+BA1550+EA0360+EA0490</t>
    </r>
  </si>
  <si>
    <r>
      <t xml:space="preserve">Mobilità attiva internazionale
</t>
    </r>
    <r>
      <rPr>
        <sz val="8"/>
        <rFont val="Times New Roman"/>
        <family val="1"/>
      </rPr>
      <t>AA0600</t>
    </r>
    <r>
      <rPr>
        <b/>
        <sz val="8"/>
        <rFont val="Times New Roman"/>
        <family val="1"/>
      </rPr>
      <t xml:space="preserve">
</t>
    </r>
  </si>
  <si>
    <r>
      <t xml:space="preserve">ricavi per prestazioni sanitarie erogate in regime di intramoenia </t>
    </r>
    <r>
      <rPr>
        <sz val="8"/>
        <rFont val="Times New Roman"/>
        <family val="1"/>
      </rPr>
      <t>AA0670</t>
    </r>
  </si>
  <si>
    <r>
      <t xml:space="preserve">Mobilità passiva internazionale
</t>
    </r>
    <r>
      <rPr>
        <sz val="8"/>
        <rFont val="Times New Roman"/>
        <family val="1"/>
      </rPr>
      <t>BA1540</t>
    </r>
    <r>
      <rPr>
        <b/>
        <sz val="8"/>
        <rFont val="Times New Roman"/>
        <family val="1"/>
      </rPr>
      <t xml:space="preserve">
</t>
    </r>
  </si>
  <si>
    <t>Prestazioni eventualmente erogate non riconducibili ai livelli essenziali di assistenza (non incluse nel DPCM 12 gennaio 2017)</t>
  </si>
  <si>
    <t>TOTALE COSTI PER ATTIVITA' DI RICERCA</t>
  </si>
  <si>
    <t>48888</t>
  </si>
  <si>
    <t>Ricavi per attività di ricerca AA0190+AA0200+AA0210+AA220+AA300+AA310</t>
  </si>
  <si>
    <t>TOTALE CE CONSUNTIVO 2019</t>
  </si>
  <si>
    <t>totale personale</t>
  </si>
  <si>
    <t>Il Dirigente UOS Pianificazione, Programmazione, Controllo Strategico e Controllo di Gestione</t>
  </si>
  <si>
    <t>Dott. Salvatore Montante</t>
  </si>
  <si>
    <t>Il Responsabile UOS Pianificazione, Programmazione, Controllo Strategico e Controllo di Gestione</t>
  </si>
  <si>
    <t>Dott. F. Adriano Cracò</t>
  </si>
  <si>
    <r>
      <t xml:space="preserve">MODELLO DI RILEVAZIONE DEI COSTI DEI LIVELLI DI ASSISTENZA DEGLI ENTI DEL SERVIZIO SANITARIO NAZIONALE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Nota prot.n.97639 del 30/06/2020</t>
    </r>
  </si>
  <si>
    <t>ALLEGATO 1 AL MODELLO DI RILEVAZIONE DEI COSTI DEI LIVELLI DI ASSISTENZA
                                                                                                                                                                                                                             Nota prot.n.97639 del 30/06/2020</t>
  </si>
  <si>
    <t>ALLEGATO 2 AL MODELLO DI RILEVAZIONE DEI COSTI DEI LIVELLI DI ASSISTENZA
                                                                                                                                                                                                                                                                                        Nota prot.n.97639 del 30/06/2020</t>
  </si>
  <si>
    <t>Medicina generale - Attività presso UCCP</t>
  </si>
  <si>
    <t>Pediatria di libera scelta - Attività presso UCCP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</si>
</sst>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7.5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b/>
      <sz val="13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name val="Times New Roman"/>
      <family val="1"/>
    </font>
    <font>
      <sz val="10"/>
      <name val="Arial"/>
      <family val="2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6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Arial"/>
      <family val="2"/>
    </font>
    <font>
      <i/>
      <sz val="10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51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7" borderId="1" applyNumberFormat="0" applyAlignment="0" applyProtection="0"/>
    <xf numFmtId="0" fontId="19" fillId="0" borderId="2" applyNumberFormat="0" applyFill="0" applyAlignment="0" applyProtection="0"/>
    <xf numFmtId="0" fontId="20" fillId="16" borderId="3" applyNumberFormat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0" borderId="0" applyNumberFormat="0" applyBorder="0" applyAlignment="0" applyProtection="0"/>
    <xf numFmtId="0" fontId="21" fillId="7" borderId="1" applyNumberFormat="0" applyAlignment="0" applyProtection="0"/>
    <xf numFmtId="0" fontId="22" fillId="21" borderId="0" applyNumberFormat="0" applyBorder="0" applyAlignment="0" applyProtection="0"/>
    <xf numFmtId="0" fontId="34" fillId="0" borderId="0"/>
    <xf numFmtId="0" fontId="11" fillId="22" borderId="4" applyNumberFormat="0" applyFont="0" applyAlignment="0" applyProtection="0"/>
    <xf numFmtId="0" fontId="23" fillId="7" borderId="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9" fillId="0" borderId="8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3" borderId="0" applyNumberFormat="0" applyBorder="0" applyAlignment="0" applyProtection="0"/>
    <xf numFmtId="0" fontId="32" fillId="4" borderId="0" applyNumberFormat="0" applyBorder="0" applyAlignment="0" applyProtection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4" fillId="0" borderId="0"/>
    <xf numFmtId="0" fontId="3" fillId="0" borderId="0"/>
    <xf numFmtId="0" fontId="2" fillId="0" borderId="0"/>
    <xf numFmtId="164" fontId="44" fillId="0" borderId="0" applyFont="0" applyFill="0" applyBorder="0" applyAlignment="0" applyProtection="0"/>
  </cellStyleXfs>
  <cellXfs count="383">
    <xf numFmtId="0" fontId="0" fillId="0" borderId="0" xfId="0"/>
    <xf numFmtId="0" fontId="5" fillId="0" borderId="1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2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21" xfId="0" applyFont="1" applyFill="1" applyBorder="1" applyAlignment="1">
      <alignment vertical="center"/>
    </xf>
    <xf numFmtId="0" fontId="12" fillId="0" borderId="18" xfId="0" applyFont="1" applyFill="1" applyBorder="1" applyAlignment="1">
      <alignment vertical="center"/>
    </xf>
    <xf numFmtId="0" fontId="12" fillId="0" borderId="19" xfId="0" applyFont="1" applyFill="1" applyBorder="1" applyAlignment="1">
      <alignment vertical="center"/>
    </xf>
    <xf numFmtId="0" fontId="8" fillId="0" borderId="17" xfId="0" applyFont="1" applyFill="1" applyBorder="1" applyAlignment="1">
      <alignment horizontal="centerContinuous" vertical="center"/>
    </xf>
    <xf numFmtId="0" fontId="8" fillId="0" borderId="0" xfId="0" applyFont="1" applyFill="1" applyBorder="1" applyAlignment="1">
      <alignment horizontal="centerContinuous" vertical="center"/>
    </xf>
    <xf numFmtId="0" fontId="12" fillId="0" borderId="0" xfId="0" applyFont="1" applyFill="1" applyBorder="1" applyAlignment="1">
      <alignment horizontal="centerContinuous" vertical="center"/>
    </xf>
    <xf numFmtId="0" fontId="12" fillId="0" borderId="16" xfId="0" applyFont="1" applyFill="1" applyBorder="1" applyAlignment="1">
      <alignment vertical="center"/>
    </xf>
    <xf numFmtId="0" fontId="12" fillId="0" borderId="22" xfId="0" applyFont="1" applyFill="1" applyBorder="1" applyAlignment="1">
      <alignment vertical="center"/>
    </xf>
    <xf numFmtId="0" fontId="10" fillId="0" borderId="15" xfId="0" applyFont="1" applyFill="1" applyBorder="1" applyAlignment="1">
      <alignment vertical="center"/>
    </xf>
    <xf numFmtId="0" fontId="10" fillId="0" borderId="16" xfId="0" applyFont="1" applyFill="1" applyBorder="1" applyAlignment="1">
      <alignment vertical="center"/>
    </xf>
    <xf numFmtId="0" fontId="9" fillId="0" borderId="16" xfId="0" applyFont="1" applyFill="1" applyBorder="1" applyAlignment="1">
      <alignment horizontal="center" vertical="center" wrapText="1"/>
    </xf>
    <xf numFmtId="0" fontId="12" fillId="0" borderId="0" xfId="43" applyFont="1" applyFill="1" applyBorder="1"/>
    <xf numFmtId="0" fontId="12" fillId="0" borderId="16" xfId="43" applyFont="1" applyFill="1" applyBorder="1" applyAlignment="1">
      <alignment vertical="center"/>
    </xf>
    <xf numFmtId="0" fontId="12" fillId="0" borderId="0" xfId="43" applyFont="1" applyFill="1" applyAlignment="1">
      <alignment vertical="center"/>
    </xf>
    <xf numFmtId="0" fontId="12" fillId="0" borderId="35" xfId="43" applyFont="1" applyFill="1" applyBorder="1" applyAlignment="1">
      <alignment vertical="center"/>
    </xf>
    <xf numFmtId="0" fontId="7" fillId="23" borderId="0" xfId="0" applyFont="1" applyFill="1" applyAlignment="1">
      <alignment horizontal="right" vertical="center"/>
    </xf>
    <xf numFmtId="0" fontId="12" fillId="23" borderId="17" xfId="0" applyFont="1" applyFill="1" applyBorder="1" applyAlignment="1">
      <alignment vertical="center"/>
    </xf>
    <xf numFmtId="0" fontId="8" fillId="23" borderId="17" xfId="0" applyFont="1" applyFill="1" applyBorder="1" applyAlignment="1">
      <alignment horizontal="left" vertical="center"/>
    </xf>
    <xf numFmtId="0" fontId="12" fillId="23" borderId="15" xfId="0" applyFont="1" applyFill="1" applyBorder="1" applyAlignment="1">
      <alignment vertical="center"/>
    </xf>
    <xf numFmtId="0" fontId="7" fillId="23" borderId="0" xfId="0" applyFont="1" applyFill="1" applyBorder="1" applyAlignment="1">
      <alignment horizontal="right" vertical="center"/>
    </xf>
    <xf numFmtId="0" fontId="12" fillId="23" borderId="0" xfId="0" applyFont="1" applyFill="1" applyBorder="1" applyAlignment="1">
      <alignment vertical="center"/>
    </xf>
    <xf numFmtId="0" fontId="8" fillId="23" borderId="34" xfId="0" applyFont="1" applyFill="1" applyBorder="1" applyAlignment="1">
      <alignment horizontal="center" vertical="center" wrapText="1"/>
    </xf>
    <xf numFmtId="49" fontId="13" fillId="23" borderId="34" xfId="0" applyNumberFormat="1" applyFont="1" applyFill="1" applyBorder="1" applyAlignment="1">
      <alignment horizontal="center" vertical="center" wrapText="1"/>
    </xf>
    <xf numFmtId="49" fontId="8" fillId="23" borderId="22" xfId="0" applyNumberFormat="1" applyFont="1" applyFill="1" applyBorder="1" applyAlignment="1">
      <alignment horizontal="center" vertical="center" wrapText="1"/>
    </xf>
    <xf numFmtId="49" fontId="8" fillId="23" borderId="15" xfId="0" applyNumberFormat="1" applyFont="1" applyFill="1" applyBorder="1" applyAlignment="1">
      <alignment horizontal="center" vertical="center" wrapText="1"/>
    </xf>
    <xf numFmtId="49" fontId="8" fillId="23" borderId="37" xfId="0" applyNumberFormat="1" applyFont="1" applyFill="1" applyBorder="1" applyAlignment="1">
      <alignment horizontal="center" vertical="center" wrapText="1"/>
    </xf>
    <xf numFmtId="49" fontId="12" fillId="23" borderId="38" xfId="0" applyNumberFormat="1" applyFont="1" applyFill="1" applyBorder="1" applyAlignment="1">
      <alignment horizontal="center" vertical="center" wrapText="1"/>
    </xf>
    <xf numFmtId="49" fontId="12" fillId="23" borderId="46" xfId="0" applyNumberFormat="1" applyFont="1" applyFill="1" applyBorder="1" applyAlignment="1">
      <alignment horizontal="center" vertical="center" wrapText="1"/>
    </xf>
    <xf numFmtId="49" fontId="8" fillId="23" borderId="17" xfId="0" applyNumberFormat="1" applyFont="1" applyFill="1" applyBorder="1" applyAlignment="1">
      <alignment horizontal="center" vertical="center" wrapText="1"/>
    </xf>
    <xf numFmtId="0" fontId="12" fillId="23" borderId="0" xfId="0" applyFont="1" applyFill="1" applyAlignment="1">
      <alignment vertical="center"/>
    </xf>
    <xf numFmtId="0" fontId="7" fillId="23" borderId="0" xfId="43" applyFont="1" applyFill="1" applyAlignment="1">
      <alignment horizontal="right" vertical="center"/>
    </xf>
    <xf numFmtId="0" fontId="12" fillId="23" borderId="0" xfId="43" applyFont="1" applyFill="1" applyBorder="1" applyAlignment="1">
      <alignment vertical="center" wrapText="1"/>
    </xf>
    <xf numFmtId="0" fontId="12" fillId="23" borderId="0" xfId="43" applyFont="1" applyFill="1" applyAlignment="1">
      <alignment vertical="center" wrapText="1"/>
    </xf>
    <xf numFmtId="49" fontId="35" fillId="23" borderId="25" xfId="0" applyNumberFormat="1" applyFont="1" applyFill="1" applyBorder="1" applyAlignment="1">
      <alignment horizontal="center" vertical="center" wrapText="1"/>
    </xf>
    <xf numFmtId="49" fontId="35" fillId="23" borderId="29" xfId="0" applyNumberFormat="1" applyFont="1" applyFill="1" applyBorder="1" applyAlignment="1">
      <alignment horizontal="center" vertical="center" wrapText="1"/>
    </xf>
    <xf numFmtId="0" fontId="7" fillId="23" borderId="0" xfId="43" applyFont="1" applyFill="1" applyBorder="1" applyAlignment="1">
      <alignment horizontal="right" vertical="center"/>
    </xf>
    <xf numFmtId="0" fontId="12" fillId="0" borderId="57" xfId="43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49" fontId="13" fillId="23" borderId="17" xfId="0" applyNumberFormat="1" applyFont="1" applyFill="1" applyBorder="1" applyAlignment="1">
      <alignment horizontal="center" vertical="center" wrapText="1"/>
    </xf>
    <xf numFmtId="0" fontId="12" fillId="23" borderId="21" xfId="0" applyFont="1" applyFill="1" applyBorder="1" applyAlignment="1">
      <alignment vertical="center"/>
    </xf>
    <xf numFmtId="0" fontId="12" fillId="23" borderId="18" xfId="0" applyFont="1" applyFill="1" applyBorder="1" applyAlignment="1">
      <alignment vertical="center"/>
    </xf>
    <xf numFmtId="0" fontId="12" fillId="23" borderId="19" xfId="0" applyFont="1" applyFill="1" applyBorder="1" applyAlignment="1">
      <alignment vertical="center"/>
    </xf>
    <xf numFmtId="0" fontId="12" fillId="23" borderId="35" xfId="0" applyFont="1" applyFill="1" applyBorder="1" applyAlignment="1">
      <alignment vertical="center"/>
    </xf>
    <xf numFmtId="0" fontId="12" fillId="23" borderId="20" xfId="0" applyFont="1" applyFill="1" applyBorder="1" applyAlignment="1">
      <alignment vertical="center"/>
    </xf>
    <xf numFmtId="0" fontId="8" fillId="23" borderId="17" xfId="0" applyFont="1" applyFill="1" applyBorder="1" applyAlignment="1">
      <alignment horizontal="centerContinuous" vertical="center"/>
    </xf>
    <xf numFmtId="0" fontId="8" fillId="23" borderId="0" xfId="0" applyFont="1" applyFill="1" applyBorder="1" applyAlignment="1">
      <alignment horizontal="centerContinuous" vertical="center"/>
    </xf>
    <xf numFmtId="0" fontId="12" fillId="23" borderId="0" xfId="0" applyFont="1" applyFill="1" applyBorder="1" applyAlignment="1">
      <alignment horizontal="centerContinuous" vertical="center"/>
    </xf>
    <xf numFmtId="0" fontId="12" fillId="23" borderId="16" xfId="0" applyFont="1" applyFill="1" applyBorder="1" applyAlignment="1">
      <alignment vertical="center"/>
    </xf>
    <xf numFmtId="0" fontId="12" fillId="23" borderId="22" xfId="0" applyFont="1" applyFill="1" applyBorder="1" applyAlignment="1">
      <alignment vertical="center"/>
    </xf>
    <xf numFmtId="0" fontId="10" fillId="23" borderId="15" xfId="0" applyFont="1" applyFill="1" applyBorder="1" applyAlignment="1">
      <alignment vertical="center"/>
    </xf>
    <xf numFmtId="0" fontId="10" fillId="23" borderId="16" xfId="0" applyFont="1" applyFill="1" applyBorder="1" applyAlignment="1">
      <alignment vertical="center"/>
    </xf>
    <xf numFmtId="0" fontId="39" fillId="23" borderId="0" xfId="44" applyFont="1" applyFill="1"/>
    <xf numFmtId="0" fontId="39" fillId="23" borderId="0" xfId="44" applyFont="1" applyFill="1" applyAlignment="1">
      <alignment horizontal="center" vertical="center"/>
    </xf>
    <xf numFmtId="0" fontId="39" fillId="23" borderId="0" xfId="44" applyFont="1" applyFill="1" applyBorder="1" applyAlignment="1"/>
    <xf numFmtId="0" fontId="40" fillId="23" borderId="36" xfId="44" applyFont="1" applyFill="1" applyBorder="1" applyAlignment="1">
      <alignment horizontal="center" vertical="center" wrapText="1"/>
    </xf>
    <xf numFmtId="0" fontId="39" fillId="23" borderId="0" xfId="44" applyFont="1" applyFill="1" applyAlignment="1">
      <alignment vertical="center"/>
    </xf>
    <xf numFmtId="2" fontId="38" fillId="23" borderId="41" xfId="44" applyNumberFormat="1" applyFont="1" applyFill="1" applyBorder="1" applyAlignment="1">
      <alignment horizontal="right" vertical="top" wrapText="1"/>
    </xf>
    <xf numFmtId="0" fontId="39" fillId="23" borderId="0" xfId="44" applyFont="1" applyFill="1" applyBorder="1"/>
    <xf numFmtId="0" fontId="39" fillId="23" borderId="0" xfId="44" applyFont="1" applyFill="1" applyBorder="1" applyAlignment="1">
      <alignment horizontal="justify" vertical="top" wrapText="1"/>
    </xf>
    <xf numFmtId="0" fontId="38" fillId="23" borderId="0" xfId="44" applyFont="1" applyFill="1" applyBorder="1" applyAlignment="1">
      <alignment horizontal="justify" vertical="top" wrapText="1"/>
    </xf>
    <xf numFmtId="0" fontId="38" fillId="23" borderId="0" xfId="44" applyFont="1" applyFill="1" applyBorder="1"/>
    <xf numFmtId="0" fontId="41" fillId="23" borderId="0" xfId="44" applyFont="1" applyFill="1" applyBorder="1" applyAlignment="1">
      <alignment horizontal="justify" vertical="top" wrapText="1"/>
    </xf>
    <xf numFmtId="0" fontId="42" fillId="23" borderId="0" xfId="44" applyFont="1" applyFill="1" applyBorder="1" applyAlignment="1">
      <alignment horizontal="justify" vertical="top" wrapText="1"/>
    </xf>
    <xf numFmtId="0" fontId="13" fillId="23" borderId="24" xfId="0" applyFont="1" applyFill="1" applyBorder="1" applyAlignment="1">
      <alignment horizontal="left" vertical="center" wrapText="1"/>
    </xf>
    <xf numFmtId="0" fontId="13" fillId="23" borderId="52" xfId="0" applyFont="1" applyFill="1" applyBorder="1" applyAlignment="1">
      <alignment horizontal="center" vertical="center" wrapText="1"/>
    </xf>
    <xf numFmtId="0" fontId="35" fillId="23" borderId="26" xfId="0" applyFont="1" applyFill="1" applyBorder="1" applyAlignment="1">
      <alignment horizontal="center" vertical="center" wrapText="1"/>
    </xf>
    <xf numFmtId="0" fontId="8" fillId="23" borderId="26" xfId="0" applyFont="1" applyFill="1" applyBorder="1" applyAlignment="1">
      <alignment horizontal="center" vertical="center" wrapText="1"/>
    </xf>
    <xf numFmtId="0" fontId="35" fillId="23" borderId="26" xfId="0" applyFont="1" applyFill="1" applyBorder="1" applyAlignment="1">
      <alignment horizontal="left" vertical="center" wrapText="1"/>
    </xf>
    <xf numFmtId="0" fontId="8" fillId="23" borderId="52" xfId="0" applyFont="1" applyFill="1" applyBorder="1" applyAlignment="1">
      <alignment horizontal="center" vertical="center" wrapText="1"/>
    </xf>
    <xf numFmtId="0" fontId="13" fillId="23" borderId="26" xfId="0" applyFont="1" applyFill="1" applyBorder="1" applyAlignment="1">
      <alignment horizontal="left" vertical="center" wrapText="1"/>
    </xf>
    <xf numFmtId="49" fontId="13" fillId="23" borderId="52" xfId="0" applyNumberFormat="1" applyFont="1" applyFill="1" applyBorder="1" applyAlignment="1">
      <alignment horizontal="center" vertical="center" wrapText="1"/>
    </xf>
    <xf numFmtId="49" fontId="7" fillId="23" borderId="26" xfId="0" applyNumberFormat="1" applyFont="1" applyFill="1" applyBorder="1" applyAlignment="1">
      <alignment horizontal="center" vertical="center" wrapText="1"/>
    </xf>
    <xf numFmtId="0" fontId="7" fillId="23" borderId="26" xfId="0" applyFont="1" applyFill="1" applyBorder="1" applyAlignment="1">
      <alignment horizontal="left" vertical="center" wrapText="1"/>
    </xf>
    <xf numFmtId="0" fontId="7" fillId="23" borderId="26" xfId="0" applyFont="1" applyFill="1" applyBorder="1" applyAlignment="1">
      <alignment horizontal="center" vertical="center" wrapText="1"/>
    </xf>
    <xf numFmtId="0" fontId="7" fillId="23" borderId="52" xfId="0" applyFont="1" applyFill="1" applyBorder="1" applyAlignment="1">
      <alignment horizontal="center" vertical="center" wrapText="1"/>
    </xf>
    <xf numFmtId="0" fontId="35" fillId="23" borderId="26" xfId="0" applyFont="1" applyFill="1" applyBorder="1" applyAlignment="1">
      <alignment horizontal="left" wrapText="1"/>
    </xf>
    <xf numFmtId="0" fontId="7" fillId="23" borderId="26" xfId="0" applyFont="1" applyFill="1" applyBorder="1" applyAlignment="1">
      <alignment vertical="center"/>
    </xf>
    <xf numFmtId="0" fontId="36" fillId="23" borderId="52" xfId="0" applyFont="1" applyFill="1" applyBorder="1" applyAlignment="1">
      <alignment horizontal="center" vertical="center" wrapText="1"/>
    </xf>
    <xf numFmtId="49" fontId="8" fillId="23" borderId="26" xfId="0" applyNumberFormat="1" applyFont="1" applyFill="1" applyBorder="1" applyAlignment="1">
      <alignment horizontal="center" vertical="center" wrapText="1"/>
    </xf>
    <xf numFmtId="49" fontId="7" fillId="23" borderId="52" xfId="0" applyNumberFormat="1" applyFont="1" applyFill="1" applyBorder="1" applyAlignment="1">
      <alignment horizontal="right" vertical="center"/>
    </xf>
    <xf numFmtId="49" fontId="35" fillId="23" borderId="26" xfId="0" applyNumberFormat="1" applyFont="1" applyFill="1" applyBorder="1" applyAlignment="1">
      <alignment horizontal="center" vertical="center" wrapText="1"/>
    </xf>
    <xf numFmtId="49" fontId="12" fillId="23" borderId="26" xfId="0" applyNumberFormat="1" applyFont="1" applyFill="1" applyBorder="1" applyAlignment="1">
      <alignment horizontal="center" vertical="center" wrapText="1"/>
    </xf>
    <xf numFmtId="49" fontId="7" fillId="23" borderId="52" xfId="0" applyNumberFormat="1" applyFont="1" applyFill="1" applyBorder="1" applyAlignment="1">
      <alignment horizontal="center" vertical="center" wrapText="1"/>
    </xf>
    <xf numFmtId="49" fontId="12" fillId="23" borderId="52" xfId="0" applyNumberFormat="1" applyFont="1" applyFill="1" applyBorder="1"/>
    <xf numFmtId="49" fontId="12" fillId="23" borderId="52" xfId="0" applyNumberFormat="1" applyFont="1" applyFill="1" applyBorder="1" applyAlignment="1">
      <alignment horizontal="center" vertical="center" wrapText="1"/>
    </xf>
    <xf numFmtId="49" fontId="8" fillId="23" borderId="30" xfId="0" applyNumberFormat="1" applyFont="1" applyFill="1" applyBorder="1" applyAlignment="1">
      <alignment horizontal="center" vertical="center" wrapText="1"/>
    </xf>
    <xf numFmtId="0" fontId="12" fillId="0" borderId="21" xfId="43" applyFont="1" applyFill="1" applyBorder="1"/>
    <xf numFmtId="0" fontId="12" fillId="0" borderId="36" xfId="0" applyFont="1" applyFill="1" applyBorder="1" applyAlignment="1">
      <alignment vertical="center"/>
    </xf>
    <xf numFmtId="0" fontId="12" fillId="0" borderId="22" xfId="43" applyFont="1" applyFill="1" applyBorder="1" applyAlignment="1">
      <alignment vertical="center"/>
    </xf>
    <xf numFmtId="0" fontId="7" fillId="23" borderId="18" xfId="43" applyFont="1" applyFill="1" applyBorder="1" applyAlignment="1">
      <alignment horizontal="right" vertical="center"/>
    </xf>
    <xf numFmtId="0" fontId="14" fillId="23" borderId="19" xfId="43" applyFont="1" applyFill="1" applyBorder="1" applyAlignment="1">
      <alignment vertical="center" wrapText="1"/>
    </xf>
    <xf numFmtId="0" fontId="12" fillId="0" borderId="20" xfId="43" applyFont="1" applyFill="1" applyBorder="1"/>
    <xf numFmtId="49" fontId="13" fillId="23" borderId="63" xfId="0" applyNumberFormat="1" applyFont="1" applyFill="1" applyBorder="1" applyAlignment="1">
      <alignment horizontal="center" vertical="center" wrapText="1"/>
    </xf>
    <xf numFmtId="0" fontId="13" fillId="23" borderId="69" xfId="0" applyFont="1" applyFill="1" applyBorder="1" applyAlignment="1">
      <alignment horizontal="center" vertical="center" wrapText="1"/>
    </xf>
    <xf numFmtId="0" fontId="8" fillId="23" borderId="39" xfId="0" applyFont="1" applyFill="1" applyBorder="1" applyAlignment="1">
      <alignment horizontal="center" vertical="center" wrapText="1"/>
    </xf>
    <xf numFmtId="0" fontId="10" fillId="23" borderId="39" xfId="0" applyFont="1" applyFill="1" applyBorder="1" applyAlignment="1">
      <alignment horizontal="left" vertical="center" wrapText="1"/>
    </xf>
    <xf numFmtId="49" fontId="13" fillId="23" borderId="33" xfId="0" applyNumberFormat="1" applyFont="1" applyFill="1" applyBorder="1" applyAlignment="1">
      <alignment horizontal="center" vertical="center" wrapText="1"/>
    </xf>
    <xf numFmtId="0" fontId="13" fillId="23" borderId="31" xfId="0" applyFont="1" applyFill="1" applyBorder="1" applyAlignment="1">
      <alignment horizontal="left" vertical="center" wrapText="1"/>
    </xf>
    <xf numFmtId="0" fontId="7" fillId="23" borderId="30" xfId="0" applyFont="1" applyFill="1" applyBorder="1" applyAlignment="1">
      <alignment horizontal="center" vertical="center" wrapText="1"/>
    </xf>
    <xf numFmtId="0" fontId="7" fillId="23" borderId="30" xfId="0" applyFont="1" applyFill="1" applyBorder="1" applyAlignment="1">
      <alignment horizontal="left" vertical="center" wrapText="1"/>
    </xf>
    <xf numFmtId="0" fontId="35" fillId="23" borderId="64" xfId="0" applyFont="1" applyFill="1" applyBorder="1" applyAlignment="1">
      <alignment horizontal="center" vertical="center" wrapText="1"/>
    </xf>
    <xf numFmtId="0" fontId="35" fillId="23" borderId="64" xfId="0" applyFont="1" applyFill="1" applyBorder="1" applyAlignment="1">
      <alignment horizontal="left" vertical="center" wrapText="1"/>
    </xf>
    <xf numFmtId="0" fontId="13" fillId="23" borderId="30" xfId="0" applyFont="1" applyFill="1" applyBorder="1" applyAlignment="1">
      <alignment horizontal="left" vertical="center" wrapText="1"/>
    </xf>
    <xf numFmtId="0" fontId="8" fillId="23" borderId="58" xfId="0" applyFont="1" applyFill="1" applyBorder="1" applyAlignment="1">
      <alignment horizontal="center" vertical="center" wrapText="1"/>
    </xf>
    <xf numFmtId="0" fontId="8" fillId="23" borderId="62" xfId="0" applyFont="1" applyFill="1" applyBorder="1" applyAlignment="1">
      <alignment horizontal="center" vertical="center" wrapText="1"/>
    </xf>
    <xf numFmtId="0" fontId="8" fillId="23" borderId="55" xfId="0" applyFont="1" applyFill="1" applyBorder="1" applyAlignment="1">
      <alignment horizontal="center" vertical="center" wrapText="1"/>
    </xf>
    <xf numFmtId="0" fontId="8" fillId="23" borderId="70" xfId="0" applyFont="1" applyFill="1" applyBorder="1" applyAlignment="1">
      <alignment horizontal="center" vertical="center" wrapText="1"/>
    </xf>
    <xf numFmtId="0" fontId="8" fillId="23" borderId="40" xfId="0" applyFont="1" applyFill="1" applyBorder="1" applyAlignment="1">
      <alignment horizontal="center" vertical="center" wrapText="1"/>
    </xf>
    <xf numFmtId="0" fontId="8" fillId="23" borderId="57" xfId="0" applyFont="1" applyFill="1" applyBorder="1" applyAlignment="1">
      <alignment horizontal="center" vertical="center" wrapText="1"/>
    </xf>
    <xf numFmtId="0" fontId="8" fillId="23" borderId="23" xfId="0" applyFont="1" applyFill="1" applyBorder="1" applyAlignment="1">
      <alignment horizontal="center" vertical="center" wrapText="1"/>
    </xf>
    <xf numFmtId="0" fontId="8" fillId="23" borderId="71" xfId="0" applyFont="1" applyFill="1" applyBorder="1" applyAlignment="1">
      <alignment horizontal="center" vertical="center" wrapText="1"/>
    </xf>
    <xf numFmtId="0" fontId="8" fillId="23" borderId="72" xfId="0" applyFont="1" applyFill="1" applyBorder="1" applyAlignment="1">
      <alignment horizontal="center" vertical="center" wrapText="1"/>
    </xf>
    <xf numFmtId="49" fontId="7" fillId="23" borderId="28" xfId="0" applyNumberFormat="1" applyFont="1" applyFill="1" applyBorder="1" applyAlignment="1">
      <alignment horizontal="center" vertical="center" wrapText="1"/>
    </xf>
    <xf numFmtId="49" fontId="13" fillId="23" borderId="61" xfId="0" applyNumberFormat="1" applyFont="1" applyFill="1" applyBorder="1" applyAlignment="1">
      <alignment horizontal="center" vertical="center" wrapText="1"/>
    </xf>
    <xf numFmtId="0" fontId="7" fillId="23" borderId="17" xfId="0" applyFont="1" applyFill="1" applyBorder="1" applyAlignment="1">
      <alignment horizontal="center" vertical="center" wrapText="1"/>
    </xf>
    <xf numFmtId="0" fontId="7" fillId="23" borderId="71" xfId="0" applyFont="1" applyFill="1" applyBorder="1" applyAlignment="1">
      <alignment horizontal="center" vertical="center" wrapText="1"/>
    </xf>
    <xf numFmtId="0" fontId="7" fillId="23" borderId="57" xfId="0" applyFont="1" applyFill="1" applyBorder="1" applyAlignment="1">
      <alignment horizontal="center" vertical="center" wrapText="1"/>
    </xf>
    <xf numFmtId="49" fontId="35" fillId="23" borderId="28" xfId="0" applyNumberFormat="1" applyFont="1" applyFill="1" applyBorder="1" applyAlignment="1">
      <alignment horizontal="center" vertical="center" wrapText="1"/>
    </xf>
    <xf numFmtId="49" fontId="12" fillId="23" borderId="28" xfId="0" applyNumberFormat="1" applyFont="1" applyFill="1" applyBorder="1" applyAlignment="1">
      <alignment horizontal="center" vertical="center" wrapText="1"/>
    </xf>
    <xf numFmtId="0" fontId="35" fillId="23" borderId="28" xfId="0" applyFont="1" applyFill="1" applyBorder="1" applyAlignment="1">
      <alignment horizontal="left" vertical="center" wrapText="1"/>
    </xf>
    <xf numFmtId="49" fontId="8" fillId="23" borderId="28" xfId="0" applyNumberFormat="1" applyFont="1" applyFill="1" applyBorder="1" applyAlignment="1">
      <alignment horizontal="center" vertical="center" wrapText="1"/>
    </xf>
    <xf numFmtId="49" fontId="35" fillId="23" borderId="30" xfId="0" applyNumberFormat="1" applyFont="1" applyFill="1" applyBorder="1" applyAlignment="1">
      <alignment horizontal="center" vertical="center" wrapText="1"/>
    </xf>
    <xf numFmtId="49" fontId="12" fillId="23" borderId="30" xfId="0" applyNumberFormat="1" applyFont="1" applyFill="1" applyBorder="1" applyAlignment="1">
      <alignment horizontal="center" vertical="center" wrapText="1"/>
    </xf>
    <xf numFmtId="0" fontId="35" fillId="23" borderId="30" xfId="0" applyFont="1" applyFill="1" applyBorder="1" applyAlignment="1">
      <alignment horizontal="left" vertical="center" wrapText="1"/>
    </xf>
    <xf numFmtId="0" fontId="8" fillId="23" borderId="24" xfId="0" applyFont="1" applyFill="1" applyBorder="1" applyAlignment="1">
      <alignment horizontal="left" vertical="center" wrapText="1"/>
    </xf>
    <xf numFmtId="49" fontId="7" fillId="23" borderId="30" xfId="0" applyNumberFormat="1" applyFont="1" applyFill="1" applyBorder="1" applyAlignment="1">
      <alignment horizontal="center" vertical="center" wrapText="1"/>
    </xf>
    <xf numFmtId="0" fontId="10" fillId="23" borderId="31" xfId="0" applyFont="1" applyFill="1" applyBorder="1" applyAlignment="1">
      <alignment horizontal="left" vertical="center" wrapText="1"/>
    </xf>
    <xf numFmtId="0" fontId="13" fillId="23" borderId="51" xfId="0" applyFont="1" applyFill="1" applyBorder="1" applyAlignment="1">
      <alignment horizontal="left" vertical="center" wrapText="1"/>
    </xf>
    <xf numFmtId="0" fontId="35" fillId="23" borderId="52" xfId="0" applyFont="1" applyFill="1" applyBorder="1" applyAlignment="1">
      <alignment horizontal="left" vertical="center" wrapText="1"/>
    </xf>
    <xf numFmtId="0" fontId="35" fillId="23" borderId="54" xfId="0" applyFont="1" applyFill="1" applyBorder="1" applyAlignment="1">
      <alignment horizontal="left" vertical="center" wrapText="1"/>
    </xf>
    <xf numFmtId="0" fontId="13" fillId="23" borderId="33" xfId="0" applyFont="1" applyFill="1" applyBorder="1" applyAlignment="1">
      <alignment horizontal="left" vertical="center" wrapText="1"/>
    </xf>
    <xf numFmtId="0" fontId="10" fillId="23" borderId="33" xfId="0" applyFont="1" applyFill="1" applyBorder="1" applyAlignment="1">
      <alignment horizontal="left" vertical="center" wrapText="1"/>
    </xf>
    <xf numFmtId="0" fontId="13" fillId="23" borderId="63" xfId="0" applyFont="1" applyFill="1" applyBorder="1" applyAlignment="1">
      <alignment horizontal="center" vertical="center" wrapText="1"/>
    </xf>
    <xf numFmtId="0" fontId="8" fillId="23" borderId="69" xfId="0" applyFont="1" applyFill="1" applyBorder="1" applyAlignment="1">
      <alignment horizontal="center" vertical="center" wrapText="1"/>
    </xf>
    <xf numFmtId="0" fontId="7" fillId="23" borderId="63" xfId="0" applyFont="1" applyFill="1" applyBorder="1" applyAlignment="1">
      <alignment horizontal="right" vertical="center"/>
    </xf>
    <xf numFmtId="0" fontId="7" fillId="23" borderId="61" xfId="0" applyFont="1" applyFill="1" applyBorder="1" applyAlignment="1">
      <alignment horizontal="right" vertical="center"/>
    </xf>
    <xf numFmtId="0" fontId="12" fillId="23" borderId="28" xfId="0" applyFont="1" applyFill="1" applyBorder="1" applyAlignment="1">
      <alignment horizontal="center" vertical="center" wrapText="1"/>
    </xf>
    <xf numFmtId="0" fontId="7" fillId="23" borderId="58" xfId="0" applyFont="1" applyFill="1" applyBorder="1" applyAlignment="1">
      <alignment horizontal="right" vertical="center"/>
    </xf>
    <xf numFmtId="0" fontId="7" fillId="23" borderId="62" xfId="0" applyFont="1" applyFill="1" applyBorder="1" applyAlignment="1">
      <alignment horizontal="center" vertical="center" wrapText="1"/>
    </xf>
    <xf numFmtId="0" fontId="7" fillId="23" borderId="55" xfId="0" applyFont="1" applyFill="1" applyBorder="1" applyAlignment="1">
      <alignment horizontal="center" vertical="center" wrapText="1"/>
    </xf>
    <xf numFmtId="0" fontId="7" fillId="23" borderId="70" xfId="0" applyFont="1" applyFill="1" applyBorder="1" applyAlignment="1">
      <alignment horizontal="center" vertical="center" wrapText="1"/>
    </xf>
    <xf numFmtId="49" fontId="8" fillId="23" borderId="40" xfId="0" applyNumberFormat="1" applyFont="1" applyFill="1" applyBorder="1" applyAlignment="1">
      <alignment horizontal="center" vertical="center" wrapText="1"/>
    </xf>
    <xf numFmtId="49" fontId="8" fillId="23" borderId="57" xfId="0" applyNumberFormat="1" applyFont="1" applyFill="1" applyBorder="1" applyAlignment="1">
      <alignment horizontal="center" vertical="center" wrapText="1"/>
    </xf>
    <xf numFmtId="49" fontId="7" fillId="23" borderId="75" xfId="0" applyNumberFormat="1" applyFont="1" applyFill="1" applyBorder="1" applyAlignment="1">
      <alignment horizontal="right" vertical="center"/>
    </xf>
    <xf numFmtId="49" fontId="7" fillId="23" borderId="61" xfId="0" applyNumberFormat="1" applyFont="1" applyFill="1" applyBorder="1" applyAlignment="1">
      <alignment horizontal="right" vertical="center"/>
    </xf>
    <xf numFmtId="49" fontId="7" fillId="23" borderId="61" xfId="0" applyNumberFormat="1" applyFont="1" applyFill="1" applyBorder="1" applyAlignment="1">
      <alignment horizontal="center" vertical="center" wrapText="1"/>
    </xf>
    <xf numFmtId="49" fontId="7" fillId="23" borderId="69" xfId="0" applyNumberFormat="1" applyFont="1" applyFill="1" applyBorder="1" applyAlignment="1">
      <alignment horizontal="center" vertical="center" wrapText="1"/>
    </xf>
    <xf numFmtId="49" fontId="7" fillId="23" borderId="63" xfId="0" applyNumberFormat="1" applyFont="1" applyFill="1" applyBorder="1" applyAlignment="1">
      <alignment horizontal="right" vertical="center"/>
    </xf>
    <xf numFmtId="49" fontId="33" fillId="23" borderId="69" xfId="0" applyNumberFormat="1" applyFont="1" applyFill="1" applyBorder="1"/>
    <xf numFmtId="49" fontId="7" fillId="23" borderId="64" xfId="0" applyNumberFormat="1" applyFont="1" applyFill="1" applyBorder="1" applyAlignment="1">
      <alignment horizontal="center" vertical="center" wrapText="1"/>
    </xf>
    <xf numFmtId="49" fontId="7" fillId="23" borderId="69" xfId="0" applyNumberFormat="1" applyFont="1" applyFill="1" applyBorder="1" applyAlignment="1">
      <alignment horizontal="right" vertical="center"/>
    </xf>
    <xf numFmtId="49" fontId="12" fillId="23" borderId="56" xfId="0" applyNumberFormat="1" applyFont="1" applyFill="1" applyBorder="1" applyAlignment="1">
      <alignment horizontal="center" vertical="center" wrapText="1"/>
    </xf>
    <xf numFmtId="49" fontId="12" fillId="23" borderId="39" xfId="0" applyNumberFormat="1" applyFont="1" applyFill="1" applyBorder="1" applyAlignment="1">
      <alignment horizontal="center" vertical="center" wrapText="1"/>
    </xf>
    <xf numFmtId="49" fontId="7" fillId="23" borderId="17" xfId="0" applyNumberFormat="1" applyFont="1" applyFill="1" applyBorder="1" applyAlignment="1">
      <alignment horizontal="center" vertical="center" wrapText="1"/>
    </xf>
    <xf numFmtId="49" fontId="7" fillId="23" borderId="71" xfId="0" applyNumberFormat="1" applyFont="1" applyFill="1" applyBorder="1" applyAlignment="1">
      <alignment horizontal="center" vertical="center" wrapText="1"/>
    </xf>
    <xf numFmtId="49" fontId="7" fillId="23" borderId="72" xfId="0" applyNumberFormat="1" applyFont="1" applyFill="1" applyBorder="1" applyAlignment="1">
      <alignment horizontal="center" vertical="center" wrapText="1"/>
    </xf>
    <xf numFmtId="49" fontId="7" fillId="23" borderId="70" xfId="0" applyNumberFormat="1" applyFont="1" applyFill="1" applyBorder="1" applyAlignment="1">
      <alignment horizontal="center" vertical="center" wrapText="1"/>
    </xf>
    <xf numFmtId="49" fontId="7" fillId="23" borderId="17" xfId="0" applyNumberFormat="1" applyFont="1" applyFill="1" applyBorder="1" applyAlignment="1">
      <alignment horizontal="right" vertical="center"/>
    </xf>
    <xf numFmtId="49" fontId="12" fillId="23" borderId="17" xfId="0" applyNumberFormat="1" applyFont="1" applyFill="1" applyBorder="1"/>
    <xf numFmtId="49" fontId="35" fillId="23" borderId="71" xfId="0" applyNumberFormat="1" applyFont="1" applyFill="1" applyBorder="1" applyAlignment="1">
      <alignment horizontal="center" vertical="center" wrapText="1"/>
    </xf>
    <xf numFmtId="49" fontId="35" fillId="23" borderId="70" xfId="0" applyNumberFormat="1" applyFont="1" applyFill="1" applyBorder="1" applyAlignment="1">
      <alignment horizontal="center" vertical="center" wrapText="1"/>
    </xf>
    <xf numFmtId="49" fontId="35" fillId="23" borderId="72" xfId="0" applyNumberFormat="1" applyFont="1" applyFill="1" applyBorder="1" applyAlignment="1">
      <alignment horizontal="center" vertical="center" wrapText="1"/>
    </xf>
    <xf numFmtId="49" fontId="8" fillId="23" borderId="62" xfId="0" applyNumberFormat="1" applyFont="1" applyFill="1" applyBorder="1" applyAlignment="1">
      <alignment horizontal="center" vertical="center" wrapText="1"/>
    </xf>
    <xf numFmtId="49" fontId="8" fillId="23" borderId="23" xfId="0" applyNumberFormat="1" applyFont="1" applyFill="1" applyBorder="1" applyAlignment="1">
      <alignment horizontal="center" vertical="center" wrapText="1"/>
    </xf>
    <xf numFmtId="49" fontId="12" fillId="23" borderId="53" xfId="0" applyNumberFormat="1" applyFont="1" applyFill="1" applyBorder="1" applyAlignment="1">
      <alignment horizontal="center" vertical="center" wrapText="1"/>
    </xf>
    <xf numFmtId="0" fontId="36" fillId="23" borderId="15" xfId="0" applyFont="1" applyFill="1" applyBorder="1" applyAlignment="1">
      <alignment horizontal="center" vertical="center" wrapText="1"/>
    </xf>
    <xf numFmtId="0" fontId="7" fillId="23" borderId="71" xfId="0" applyFont="1" applyFill="1" applyBorder="1" applyAlignment="1">
      <alignment horizontal="right" vertical="center"/>
    </xf>
    <xf numFmtId="0" fontId="7" fillId="23" borderId="72" xfId="0" applyFont="1" applyFill="1" applyBorder="1" applyAlignment="1">
      <alignment horizontal="center" vertical="center" wrapText="1"/>
    </xf>
    <xf numFmtId="0" fontId="8" fillId="23" borderId="56" xfId="0" applyFont="1" applyFill="1" applyBorder="1" applyAlignment="1">
      <alignment horizontal="center" vertical="center" wrapText="1"/>
    </xf>
    <xf numFmtId="49" fontId="13" fillId="23" borderId="23" xfId="0" applyNumberFormat="1" applyFont="1" applyFill="1" applyBorder="1" applyAlignment="1">
      <alignment horizontal="center" vertical="center" wrapText="1"/>
    </xf>
    <xf numFmtId="49" fontId="12" fillId="23" borderId="63" xfId="0" applyNumberFormat="1" applyFont="1" applyFill="1" applyBorder="1" applyAlignment="1">
      <alignment horizontal="center" vertical="center" wrapText="1"/>
    </xf>
    <xf numFmtId="49" fontId="12" fillId="23" borderId="61" xfId="0" applyNumberFormat="1" applyFont="1" applyFill="1" applyBorder="1" applyAlignment="1">
      <alignment horizontal="center" vertical="center" wrapText="1"/>
    </xf>
    <xf numFmtId="49" fontId="12" fillId="23" borderId="69" xfId="0" applyNumberFormat="1" applyFont="1" applyFill="1" applyBorder="1" applyAlignment="1">
      <alignment horizontal="center" vertical="center" wrapText="1"/>
    </xf>
    <xf numFmtId="49" fontId="13" fillId="23" borderId="62" xfId="0" applyNumberFormat="1" applyFont="1" applyFill="1" applyBorder="1" applyAlignment="1">
      <alignment horizontal="center" vertical="center" wrapText="1"/>
    </xf>
    <xf numFmtId="49" fontId="8" fillId="23" borderId="58" xfId="0" applyNumberFormat="1" applyFont="1" applyFill="1" applyBorder="1" applyAlignment="1">
      <alignment horizontal="center" vertical="center" wrapText="1"/>
    </xf>
    <xf numFmtId="49" fontId="8" fillId="23" borderId="55" xfId="0" applyNumberFormat="1" applyFont="1" applyFill="1" applyBorder="1" applyAlignment="1">
      <alignment horizontal="center" vertical="center" wrapText="1"/>
    </xf>
    <xf numFmtId="49" fontId="8" fillId="23" borderId="70" xfId="0" applyNumberFormat="1" applyFont="1" applyFill="1" applyBorder="1" applyAlignment="1">
      <alignment horizontal="center" vertical="center" wrapText="1"/>
    </xf>
    <xf numFmtId="49" fontId="8" fillId="23" borderId="20" xfId="0" applyNumberFormat="1" applyFont="1" applyFill="1" applyBorder="1" applyAlignment="1">
      <alignment horizontal="center" vertical="center" wrapText="1"/>
    </xf>
    <xf numFmtId="49" fontId="12" fillId="23" borderId="10" xfId="0" applyNumberFormat="1" applyFont="1" applyFill="1" applyBorder="1" applyAlignment="1">
      <alignment horizontal="center" vertical="center" wrapText="1"/>
    </xf>
    <xf numFmtId="49" fontId="12" fillId="23" borderId="14" xfId="0" applyNumberFormat="1" applyFont="1" applyFill="1" applyBorder="1"/>
    <xf numFmtId="49" fontId="12" fillId="23" borderId="32" xfId="0" applyNumberFormat="1" applyFont="1" applyFill="1" applyBorder="1"/>
    <xf numFmtId="49" fontId="12" fillId="23" borderId="12" xfId="0" applyNumberFormat="1" applyFont="1" applyFill="1" applyBorder="1"/>
    <xf numFmtId="49" fontId="35" fillId="23" borderId="74" xfId="0" applyNumberFormat="1" applyFont="1" applyFill="1" applyBorder="1" applyAlignment="1">
      <alignment horizontal="center" vertical="center" wrapText="1"/>
    </xf>
    <xf numFmtId="49" fontId="35" fillId="23" borderId="43" xfId="0" applyNumberFormat="1" applyFont="1" applyFill="1" applyBorder="1" applyAlignment="1">
      <alignment horizontal="center" vertical="center" wrapText="1"/>
    </xf>
    <xf numFmtId="49" fontId="12" fillId="23" borderId="32" xfId="0" applyNumberFormat="1" applyFont="1" applyFill="1" applyBorder="1" applyAlignment="1">
      <alignment horizontal="center" vertical="center" wrapText="1"/>
    </xf>
    <xf numFmtId="49" fontId="12" fillId="23" borderId="12" xfId="0" applyNumberFormat="1" applyFont="1" applyFill="1" applyBorder="1" applyAlignment="1">
      <alignment horizontal="center" vertical="center" wrapText="1"/>
    </xf>
    <xf numFmtId="49" fontId="8" fillId="23" borderId="18" xfId="0" applyNumberFormat="1" applyFont="1" applyFill="1" applyBorder="1" applyAlignment="1">
      <alignment horizontal="center" vertical="center" wrapText="1"/>
    </xf>
    <xf numFmtId="49" fontId="8" fillId="23" borderId="21" xfId="0" applyNumberFormat="1" applyFont="1" applyFill="1" applyBorder="1" applyAlignment="1">
      <alignment horizontal="center" vertical="center" wrapText="1"/>
    </xf>
    <xf numFmtId="165" fontId="12" fillId="0" borderId="0" xfId="50" applyNumberFormat="1" applyFont="1" applyFill="1" applyAlignment="1">
      <alignment vertical="center"/>
    </xf>
    <xf numFmtId="165" fontId="12" fillId="0" borderId="0" xfId="0" applyNumberFormat="1" applyFont="1" applyFill="1" applyBorder="1"/>
    <xf numFmtId="164" fontId="12" fillId="0" borderId="0" xfId="50" applyNumberFormat="1" applyFont="1" applyFill="1" applyAlignment="1">
      <alignment vertical="center"/>
    </xf>
    <xf numFmtId="164" fontId="12" fillId="0" borderId="0" xfId="50" applyFont="1" applyFill="1" applyAlignment="1">
      <alignment vertical="center"/>
    </xf>
    <xf numFmtId="164" fontId="8" fillId="0" borderId="0" xfId="50" applyFont="1" applyFill="1" applyAlignment="1">
      <alignment vertical="center"/>
    </xf>
    <xf numFmtId="164" fontId="12" fillId="0" borderId="26" xfId="50" applyFont="1" applyFill="1" applyBorder="1" applyAlignment="1">
      <alignment horizontal="justify" vertical="center" wrapText="1"/>
    </xf>
    <xf numFmtId="164" fontId="12" fillId="0" borderId="26" xfId="50" applyFont="1" applyFill="1" applyBorder="1" applyAlignment="1">
      <alignment horizontal="center" vertical="center" wrapText="1"/>
    </xf>
    <xf numFmtId="164" fontId="12" fillId="0" borderId="64" xfId="50" applyFont="1" applyFill="1" applyBorder="1" applyAlignment="1">
      <alignment horizontal="justify" vertical="center" wrapText="1"/>
    </xf>
    <xf numFmtId="164" fontId="12" fillId="0" borderId="64" xfId="50" applyFont="1" applyFill="1" applyBorder="1" applyAlignment="1">
      <alignment horizontal="center" vertical="center" wrapText="1"/>
    </xf>
    <xf numFmtId="164" fontId="8" fillId="0" borderId="39" xfId="50" applyFont="1" applyFill="1" applyBorder="1" applyAlignment="1">
      <alignment horizontal="justify" vertical="top" wrapText="1"/>
    </xf>
    <xf numFmtId="164" fontId="8" fillId="0" borderId="50" xfId="50" applyFont="1" applyFill="1" applyBorder="1" applyAlignment="1">
      <alignment horizontal="center" vertical="top" wrapText="1"/>
    </xf>
    <xf numFmtId="164" fontId="8" fillId="0" borderId="47" xfId="50" applyFont="1" applyFill="1" applyBorder="1" applyAlignment="1">
      <alignment horizontal="center" vertical="center" wrapText="1"/>
    </xf>
    <xf numFmtId="164" fontId="8" fillId="0" borderId="26" xfId="50" applyFont="1" applyFill="1" applyBorder="1" applyAlignment="1">
      <alignment horizontal="justify" vertical="center" wrapText="1"/>
    </xf>
    <xf numFmtId="164" fontId="8" fillId="0" borderId="26" xfId="50" applyFont="1" applyFill="1" applyBorder="1" applyAlignment="1">
      <alignment horizontal="left" vertical="center" wrapText="1"/>
    </xf>
    <xf numFmtId="164" fontId="12" fillId="0" borderId="30" xfId="50" applyFont="1" applyFill="1" applyBorder="1" applyAlignment="1">
      <alignment horizontal="justify" vertical="center" wrapText="1"/>
    </xf>
    <xf numFmtId="164" fontId="12" fillId="0" borderId="30" xfId="50" applyFont="1" applyFill="1" applyBorder="1" applyAlignment="1">
      <alignment horizontal="center" vertical="center" wrapText="1"/>
    </xf>
    <xf numFmtId="164" fontId="12" fillId="0" borderId="28" xfId="50" applyFont="1" applyFill="1" applyBorder="1" applyAlignment="1">
      <alignment horizontal="justify" vertical="center" wrapText="1"/>
    </xf>
    <xf numFmtId="164" fontId="12" fillId="0" borderId="28" xfId="50" applyFont="1" applyFill="1" applyBorder="1" applyAlignment="1">
      <alignment horizontal="center" vertical="center" wrapText="1"/>
    </xf>
    <xf numFmtId="164" fontId="8" fillId="0" borderId="26" xfId="50" applyFont="1" applyFill="1" applyBorder="1" applyAlignment="1">
      <alignment horizontal="center" vertical="center" wrapText="1"/>
    </xf>
    <xf numFmtId="164" fontId="8" fillId="0" borderId="30" xfId="50" applyFont="1" applyFill="1" applyBorder="1" applyAlignment="1">
      <alignment horizontal="center" vertical="center" wrapText="1"/>
    </xf>
    <xf numFmtId="164" fontId="12" fillId="0" borderId="31" xfId="50" applyFont="1" applyFill="1" applyBorder="1" applyAlignment="1">
      <alignment horizontal="center" vertical="center" wrapText="1"/>
    </xf>
    <xf numFmtId="164" fontId="8" fillId="0" borderId="31" xfId="50" applyFont="1" applyFill="1" applyBorder="1" applyAlignment="1">
      <alignment horizontal="center" vertical="center" wrapText="1"/>
    </xf>
    <xf numFmtId="164" fontId="8" fillId="0" borderId="45" xfId="50" applyFont="1" applyFill="1" applyBorder="1" applyAlignment="1">
      <alignment horizontal="center" vertical="center" wrapText="1"/>
    </xf>
    <xf numFmtId="164" fontId="12" fillId="0" borderId="27" xfId="50" applyFont="1" applyFill="1" applyBorder="1" applyAlignment="1">
      <alignment horizontal="center" vertical="center" wrapText="1"/>
    </xf>
    <xf numFmtId="164" fontId="12" fillId="0" borderId="44" xfId="50" applyFont="1" applyFill="1" applyBorder="1" applyAlignment="1">
      <alignment horizontal="center" vertical="center" wrapText="1"/>
    </xf>
    <xf numFmtId="164" fontId="12" fillId="0" borderId="73" xfId="50" applyFont="1" applyFill="1" applyBorder="1" applyAlignment="1">
      <alignment horizontal="center" vertical="center" wrapText="1"/>
    </xf>
    <xf numFmtId="164" fontId="12" fillId="0" borderId="48" xfId="50" applyFont="1" applyFill="1" applyBorder="1" applyAlignment="1">
      <alignment horizontal="center" vertical="center" wrapText="1"/>
    </xf>
    <xf numFmtId="164" fontId="12" fillId="0" borderId="45" xfId="50" applyFont="1" applyFill="1" applyBorder="1" applyAlignment="1">
      <alignment horizontal="center" vertical="center" wrapText="1"/>
    </xf>
    <xf numFmtId="164" fontId="12" fillId="0" borderId="0" xfId="0" applyNumberFormat="1" applyFont="1" applyFill="1" applyAlignment="1">
      <alignment vertical="center"/>
    </xf>
    <xf numFmtId="164" fontId="12" fillId="0" borderId="31" xfId="50" applyFont="1" applyFill="1" applyBorder="1" applyAlignment="1">
      <alignment horizontal="justify" vertical="center" wrapText="1"/>
    </xf>
    <xf numFmtId="164" fontId="8" fillId="0" borderId="44" xfId="50" applyFont="1" applyFill="1" applyBorder="1" applyAlignment="1">
      <alignment horizontal="center" vertical="center" wrapText="1"/>
    </xf>
    <xf numFmtId="164" fontId="8" fillId="0" borderId="48" xfId="50" applyFont="1" applyFill="1" applyBorder="1" applyAlignment="1">
      <alignment horizontal="center" vertical="center" wrapText="1"/>
    </xf>
    <xf numFmtId="164" fontId="8" fillId="0" borderId="24" xfId="50" applyFont="1" applyFill="1" applyBorder="1" applyAlignment="1">
      <alignment horizontal="justify" vertical="center" wrapText="1"/>
    </xf>
    <xf numFmtId="164" fontId="8" fillId="0" borderId="24" xfId="50" applyFont="1" applyFill="1" applyBorder="1" applyAlignment="1">
      <alignment horizontal="center" vertical="center" wrapText="1"/>
    </xf>
    <xf numFmtId="164" fontId="12" fillId="0" borderId="24" xfId="50" applyFont="1" applyFill="1" applyBorder="1" applyAlignment="1">
      <alignment horizontal="justify" vertical="center" wrapText="1"/>
    </xf>
    <xf numFmtId="164" fontId="12" fillId="0" borderId="24" xfId="50" applyFont="1" applyFill="1" applyBorder="1" applyAlignment="1">
      <alignment horizontal="center" vertical="center" wrapText="1"/>
    </xf>
    <xf numFmtId="0" fontId="8" fillId="23" borderId="11" xfId="0" applyFont="1" applyFill="1" applyBorder="1" applyAlignment="1">
      <alignment horizontal="center" vertical="center"/>
    </xf>
    <xf numFmtId="0" fontId="8" fillId="23" borderId="12" xfId="0" applyFont="1" applyFill="1" applyBorder="1" applyAlignment="1">
      <alignment horizontal="center" vertical="center"/>
    </xf>
    <xf numFmtId="164" fontId="12" fillId="25" borderId="0" xfId="0" applyNumberFormat="1" applyFont="1" applyFill="1" applyAlignment="1">
      <alignment vertical="center"/>
    </xf>
    <xf numFmtId="164" fontId="35" fillId="23" borderId="26" xfId="50" applyFont="1" applyFill="1" applyBorder="1" applyAlignment="1">
      <alignment horizontal="left" vertical="center" wrapText="1"/>
    </xf>
    <xf numFmtId="164" fontId="7" fillId="23" borderId="26" xfId="50" applyFont="1" applyFill="1" applyBorder="1" applyAlignment="1">
      <alignment horizontal="left" vertical="center" wrapText="1"/>
    </xf>
    <xf numFmtId="164" fontId="35" fillId="23" borderId="26" xfId="50" applyFont="1" applyFill="1" applyBorder="1" applyAlignment="1">
      <alignment horizontal="left" wrapText="1"/>
    </xf>
    <xf numFmtId="164" fontId="7" fillId="23" borderId="26" xfId="50" applyFont="1" applyFill="1" applyBorder="1" applyAlignment="1">
      <alignment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164" fontId="35" fillId="23" borderId="44" xfId="50" applyFont="1" applyFill="1" applyBorder="1" applyAlignment="1">
      <alignment horizontal="left" vertical="center" wrapText="1"/>
    </xf>
    <xf numFmtId="164" fontId="7" fillId="23" borderId="44" xfId="50" applyFont="1" applyFill="1" applyBorder="1" applyAlignment="1">
      <alignment horizontal="left" vertical="center" wrapText="1"/>
    </xf>
    <xf numFmtId="164" fontId="35" fillId="23" borderId="44" xfId="50" applyFont="1" applyFill="1" applyBorder="1" applyAlignment="1">
      <alignment horizontal="left" wrapText="1"/>
    </xf>
    <xf numFmtId="164" fontId="7" fillId="23" borderId="44" xfId="50" applyFont="1" applyFill="1" applyBorder="1" applyAlignment="1">
      <alignment vertical="center"/>
    </xf>
    <xf numFmtId="0" fontId="8" fillId="0" borderId="0" xfId="43" applyFont="1" applyFill="1" applyBorder="1"/>
    <xf numFmtId="0" fontId="36" fillId="23" borderId="52" xfId="0" applyFont="1" applyFill="1" applyBorder="1" applyAlignment="1">
      <alignment horizontal="right" vertical="center"/>
    </xf>
    <xf numFmtId="0" fontId="36" fillId="23" borderId="26" xfId="0" applyFont="1" applyFill="1" applyBorder="1" applyAlignment="1">
      <alignment horizontal="center" vertical="center" wrapText="1"/>
    </xf>
    <xf numFmtId="49" fontId="13" fillId="24" borderId="66" xfId="0" applyNumberFormat="1" applyFont="1" applyFill="1" applyBorder="1" applyAlignment="1">
      <alignment horizontal="center" vertical="center" wrapText="1"/>
    </xf>
    <xf numFmtId="49" fontId="13" fillId="24" borderId="67" xfId="0" applyNumberFormat="1" applyFont="1" applyFill="1" applyBorder="1" applyAlignment="1">
      <alignment horizontal="center" vertical="center" wrapText="1"/>
    </xf>
    <xf numFmtId="49" fontId="10" fillId="24" borderId="67" xfId="0" applyNumberFormat="1" applyFont="1" applyFill="1" applyBorder="1" applyAlignment="1">
      <alignment horizontal="center" vertical="center" wrapText="1"/>
    </xf>
    <xf numFmtId="0" fontId="10" fillId="24" borderId="67" xfId="0" applyFont="1" applyFill="1" applyBorder="1" applyAlignment="1">
      <alignment horizontal="center" vertical="center" wrapText="1"/>
    </xf>
    <xf numFmtId="164" fontId="10" fillId="24" borderId="67" xfId="50" applyFont="1" applyFill="1" applyBorder="1" applyAlignment="1">
      <alignment horizontal="center" vertical="center" wrapText="1"/>
    </xf>
    <xf numFmtId="164" fontId="10" fillId="24" borderId="68" xfId="50" applyFont="1" applyFill="1" applyBorder="1" applyAlignment="1">
      <alignment horizontal="center" vertical="center" wrapText="1"/>
    </xf>
    <xf numFmtId="49" fontId="13" fillId="24" borderId="54" xfId="0" applyNumberFormat="1" applyFont="1" applyFill="1" applyBorder="1" applyAlignment="1">
      <alignment horizontal="center" vertical="center" wrapText="1"/>
    </xf>
    <xf numFmtId="49" fontId="8" fillId="24" borderId="30" xfId="0" applyNumberFormat="1" applyFont="1" applyFill="1" applyBorder="1" applyAlignment="1">
      <alignment horizontal="center" vertical="center" wrapText="1"/>
    </xf>
    <xf numFmtId="0" fontId="10" fillId="24" borderId="30" xfId="0" applyFont="1" applyFill="1" applyBorder="1" applyAlignment="1">
      <alignment horizontal="left" vertical="center" wrapText="1"/>
    </xf>
    <xf numFmtId="164" fontId="10" fillId="24" borderId="30" xfId="50" applyFont="1" applyFill="1" applyBorder="1" applyAlignment="1">
      <alignment horizontal="left" vertical="center" wrapText="1"/>
    </xf>
    <xf numFmtId="164" fontId="10" fillId="24" borderId="48" xfId="50" applyFont="1" applyFill="1" applyBorder="1" applyAlignment="1">
      <alignment horizontal="left" vertical="center" wrapText="1"/>
    </xf>
    <xf numFmtId="0" fontId="13" fillId="24" borderId="54" xfId="0" applyFont="1" applyFill="1" applyBorder="1" applyAlignment="1">
      <alignment horizontal="center" vertical="center" wrapText="1"/>
    </xf>
    <xf numFmtId="0" fontId="8" fillId="24" borderId="30" xfId="0" applyFont="1" applyFill="1" applyBorder="1" applyAlignment="1">
      <alignment horizontal="center" vertical="center" wrapText="1"/>
    </xf>
    <xf numFmtId="49" fontId="36" fillId="23" borderId="26" xfId="0" applyNumberFormat="1" applyFont="1" applyFill="1" applyBorder="1" applyAlignment="1">
      <alignment horizontal="center" vertical="center" wrapText="1"/>
    </xf>
    <xf numFmtId="49" fontId="36" fillId="23" borderId="52" xfId="0" applyNumberFormat="1" applyFont="1" applyFill="1" applyBorder="1" applyAlignment="1">
      <alignment horizontal="right" vertical="center"/>
    </xf>
    <xf numFmtId="49" fontId="36" fillId="23" borderId="52" xfId="0" applyNumberFormat="1" applyFont="1" applyFill="1" applyBorder="1" applyAlignment="1">
      <alignment horizontal="center" vertical="center" wrapText="1"/>
    </xf>
    <xf numFmtId="49" fontId="13" fillId="23" borderId="52" xfId="0" applyNumberFormat="1" applyFont="1" applyFill="1" applyBorder="1"/>
    <xf numFmtId="49" fontId="8" fillId="23" borderId="52" xfId="0" applyNumberFormat="1" applyFont="1" applyFill="1" applyBorder="1"/>
    <xf numFmtId="0" fontId="45" fillId="23" borderId="26" xfId="0" applyFont="1" applyFill="1" applyBorder="1" applyAlignment="1">
      <alignment horizontal="left" vertical="center" wrapText="1"/>
    </xf>
    <xf numFmtId="164" fontId="45" fillId="23" borderId="26" xfId="50" applyFont="1" applyFill="1" applyBorder="1" applyAlignment="1">
      <alignment horizontal="left" vertical="center" wrapText="1"/>
    </xf>
    <xf numFmtId="164" fontId="45" fillId="23" borderId="44" xfId="50" applyFont="1" applyFill="1" applyBorder="1" applyAlignment="1">
      <alignment horizontal="left" vertical="center" wrapText="1"/>
    </xf>
    <xf numFmtId="49" fontId="13" fillId="24" borderId="52" xfId="0" applyNumberFormat="1" applyFont="1" applyFill="1" applyBorder="1" applyAlignment="1">
      <alignment horizontal="center" vertical="center" wrapText="1"/>
    </xf>
    <xf numFmtId="49" fontId="8" fillId="24" borderId="26" xfId="0" applyNumberFormat="1" applyFont="1" applyFill="1" applyBorder="1" applyAlignment="1">
      <alignment horizontal="center" vertical="center" wrapText="1"/>
    </xf>
    <xf numFmtId="0" fontId="10" fillId="24" borderId="26" xfId="0" applyFont="1" applyFill="1" applyBorder="1" applyAlignment="1">
      <alignment horizontal="left" vertical="center" wrapText="1"/>
    </xf>
    <xf numFmtId="164" fontId="13" fillId="24" borderId="26" xfId="50" applyFont="1" applyFill="1" applyBorder="1" applyAlignment="1">
      <alignment horizontal="left" vertical="center" wrapText="1"/>
    </xf>
    <xf numFmtId="164" fontId="13" fillId="24" borderId="44" xfId="50" applyFont="1" applyFill="1" applyBorder="1" applyAlignment="1">
      <alignment horizontal="left" vertical="center" wrapText="1"/>
    </xf>
    <xf numFmtId="164" fontId="12" fillId="0" borderId="0" xfId="43" applyNumberFormat="1" applyFont="1" applyFill="1" applyAlignment="1">
      <alignment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7" fillId="23" borderId="15" xfId="0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23" borderId="17" xfId="0" applyFont="1" applyFill="1" applyBorder="1" applyAlignment="1">
      <alignment horizontal="right" vertical="center"/>
    </xf>
    <xf numFmtId="0" fontId="13" fillId="23" borderId="0" xfId="43" applyFont="1" applyFill="1" applyAlignment="1">
      <alignment horizontal="center" vertical="center" wrapText="1"/>
    </xf>
    <xf numFmtId="0" fontId="33" fillId="0" borderId="0" xfId="43" applyFont="1" applyFill="1" applyAlignment="1">
      <alignment vertical="center"/>
    </xf>
    <xf numFmtId="0" fontId="13" fillId="23" borderId="51" xfId="0" applyFont="1" applyFill="1" applyBorder="1" applyAlignment="1">
      <alignment horizontal="center" vertical="center" wrapText="1"/>
    </xf>
    <xf numFmtId="164" fontId="12" fillId="0" borderId="65" xfId="50" applyFont="1" applyFill="1" applyBorder="1" applyAlignment="1">
      <alignment horizontal="center" vertical="center" wrapText="1"/>
    </xf>
    <xf numFmtId="49" fontId="13" fillId="23" borderId="54" xfId="0" applyNumberFormat="1" applyFont="1" applyFill="1" applyBorder="1" applyAlignment="1">
      <alignment horizontal="center" vertical="center" wrapText="1"/>
    </xf>
    <xf numFmtId="49" fontId="13" fillId="23" borderId="51" xfId="0" applyNumberFormat="1" applyFont="1" applyFill="1" applyBorder="1" applyAlignment="1">
      <alignment horizontal="center" vertical="center" wrapText="1"/>
    </xf>
    <xf numFmtId="164" fontId="8" fillId="0" borderId="31" xfId="50" applyFont="1" applyFill="1" applyBorder="1" applyAlignment="1">
      <alignment horizontal="justify" vertical="center" wrapText="1"/>
    </xf>
    <xf numFmtId="0" fontId="13" fillId="23" borderId="33" xfId="0" applyFont="1" applyFill="1" applyBorder="1" applyAlignment="1">
      <alignment horizontal="center" vertical="center" wrapText="1"/>
    </xf>
    <xf numFmtId="164" fontId="12" fillId="0" borderId="49" xfId="50" applyFont="1" applyFill="1" applyBorder="1" applyAlignment="1">
      <alignment horizontal="center" vertical="center" wrapText="1"/>
    </xf>
    <xf numFmtId="164" fontId="12" fillId="0" borderId="47" xfId="50" applyFont="1" applyFill="1" applyBorder="1" applyAlignment="1">
      <alignment horizontal="center" vertical="center" wrapText="1"/>
    </xf>
    <xf numFmtId="164" fontId="12" fillId="0" borderId="43" xfId="50" applyFont="1" applyFill="1" applyBorder="1" applyAlignment="1">
      <alignment horizontal="center" vertical="center" wrapText="1"/>
    </xf>
    <xf numFmtId="164" fontId="12" fillId="0" borderId="42" xfId="50" applyFont="1" applyFill="1" applyBorder="1" applyAlignment="1">
      <alignment horizontal="center" vertical="center" wrapText="1"/>
    </xf>
    <xf numFmtId="164" fontId="12" fillId="0" borderId="74" xfId="50" applyFont="1" applyFill="1" applyBorder="1" applyAlignment="1">
      <alignment horizontal="center" vertical="center" wrapText="1"/>
    </xf>
    <xf numFmtId="49" fontId="13" fillId="23" borderId="13" xfId="0" applyNumberFormat="1" applyFont="1" applyFill="1" applyBorder="1" applyAlignment="1">
      <alignment horizontal="center" vertical="center" wrapText="1"/>
    </xf>
    <xf numFmtId="164" fontId="8" fillId="0" borderId="60" xfId="50" applyFont="1" applyFill="1" applyBorder="1" applyAlignment="1">
      <alignment horizontal="center" vertical="center" wrapText="1"/>
    </xf>
    <xf numFmtId="49" fontId="13" fillId="23" borderId="11" xfId="0" applyNumberFormat="1" applyFont="1" applyFill="1" applyBorder="1" applyAlignment="1">
      <alignment horizontal="center" vertical="center" wrapText="1"/>
    </xf>
    <xf numFmtId="49" fontId="13" fillId="24" borderId="15" xfId="0" applyNumberFormat="1" applyFont="1" applyFill="1" applyBorder="1" applyAlignment="1">
      <alignment horizontal="center" vertical="center" wrapText="1"/>
    </xf>
    <xf numFmtId="49" fontId="13" fillId="24" borderId="34" xfId="0" applyNumberFormat="1" applyFont="1" applyFill="1" applyBorder="1" applyAlignment="1">
      <alignment horizontal="center" vertical="center" wrapText="1"/>
    </xf>
    <xf numFmtId="49" fontId="10" fillId="24" borderId="36" xfId="0" applyNumberFormat="1" applyFont="1" applyFill="1" applyBorder="1" applyAlignment="1">
      <alignment horizontal="center" vertical="center" wrapText="1"/>
    </xf>
    <xf numFmtId="0" fontId="10" fillId="24" borderId="33" xfId="0" applyFont="1" applyFill="1" applyBorder="1" applyAlignment="1">
      <alignment horizontal="center" vertical="center" wrapText="1"/>
    </xf>
    <xf numFmtId="164" fontId="13" fillId="24" borderId="31" xfId="50" applyFont="1" applyFill="1" applyBorder="1" applyAlignment="1">
      <alignment horizontal="center" vertical="center" wrapText="1"/>
    </xf>
    <xf numFmtId="164" fontId="8" fillId="24" borderId="31" xfId="50" applyFont="1" applyFill="1" applyBorder="1" applyAlignment="1">
      <alignment horizontal="center" vertical="center" wrapText="1"/>
    </xf>
    <xf numFmtId="164" fontId="8" fillId="24" borderId="45" xfId="50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164" fontId="13" fillId="0" borderId="0" xfId="50" applyFont="1" applyFill="1" applyBorder="1" applyAlignment="1">
      <alignment horizontal="center" vertical="center" wrapText="1"/>
    </xf>
    <xf numFmtId="164" fontId="8" fillId="0" borderId="0" xfId="50" applyFont="1" applyFill="1" applyBorder="1" applyAlignment="1">
      <alignment horizontal="center" vertical="center" wrapText="1"/>
    </xf>
    <xf numFmtId="0" fontId="8" fillId="23" borderId="24" xfId="0" applyFont="1" applyFill="1" applyBorder="1" applyAlignment="1">
      <alignment horizontal="center" vertical="center" wrapText="1"/>
    </xf>
    <xf numFmtId="164" fontId="13" fillId="23" borderId="24" xfId="50" applyFont="1" applyFill="1" applyBorder="1" applyAlignment="1">
      <alignment horizontal="left" vertical="center" wrapText="1"/>
    </xf>
    <xf numFmtId="164" fontId="13" fillId="23" borderId="26" xfId="50" applyFont="1" applyFill="1" applyBorder="1" applyAlignment="1">
      <alignment horizontal="left" vertical="center" wrapText="1"/>
    </xf>
    <xf numFmtId="164" fontId="13" fillId="23" borderId="44" xfId="50" applyFont="1" applyFill="1" applyBorder="1" applyAlignment="1">
      <alignment horizontal="left" vertical="center" wrapText="1"/>
    </xf>
    <xf numFmtId="0" fontId="36" fillId="23" borderId="26" xfId="0" applyFont="1" applyFill="1" applyBorder="1" applyAlignment="1">
      <alignment horizontal="right" vertical="center"/>
    </xf>
    <xf numFmtId="0" fontId="8" fillId="23" borderId="26" xfId="0" applyFont="1" applyFill="1" applyBorder="1" applyAlignment="1">
      <alignment horizontal="left" vertical="center" wrapText="1"/>
    </xf>
    <xf numFmtId="164" fontId="8" fillId="23" borderId="26" xfId="50" applyFont="1" applyFill="1" applyBorder="1" applyAlignment="1">
      <alignment horizontal="left" vertical="center" wrapText="1"/>
    </xf>
    <xf numFmtId="49" fontId="13" fillId="23" borderId="26" xfId="0" applyNumberFormat="1" applyFont="1" applyFill="1" applyBorder="1" applyAlignment="1">
      <alignment horizontal="center" vertical="center" wrapText="1"/>
    </xf>
    <xf numFmtId="49" fontId="8" fillId="23" borderId="24" xfId="0" applyNumberFormat="1" applyFont="1" applyFill="1" applyBorder="1" applyAlignment="1">
      <alignment horizontal="center" vertical="center" wrapText="1"/>
    </xf>
    <xf numFmtId="164" fontId="13" fillId="23" borderId="47" xfId="50" applyFont="1" applyFill="1" applyBorder="1" applyAlignment="1">
      <alignment horizontal="left" vertical="center" wrapText="1"/>
    </xf>
    <xf numFmtId="49" fontId="8" fillId="23" borderId="64" xfId="0" applyNumberFormat="1" applyFont="1" applyFill="1" applyBorder="1" applyAlignment="1">
      <alignment horizontal="center" vertical="center" wrapText="1"/>
    </xf>
    <xf numFmtId="0" fontId="10" fillId="23" borderId="64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7" fillId="23" borderId="18" xfId="0" applyFont="1" applyFill="1" applyBorder="1" applyAlignment="1">
      <alignment horizontal="center" vertical="center" wrapText="1"/>
    </xf>
    <xf numFmtId="0" fontId="7" fillId="23" borderId="19" xfId="0" applyFont="1" applyFill="1" applyBorder="1" applyAlignment="1">
      <alignment horizontal="center" vertical="center" wrapText="1"/>
    </xf>
    <xf numFmtId="0" fontId="7" fillId="23" borderId="20" xfId="0" applyFont="1" applyFill="1" applyBorder="1" applyAlignment="1">
      <alignment horizontal="center" vertical="center" wrapText="1"/>
    </xf>
    <xf numFmtId="0" fontId="7" fillId="23" borderId="15" xfId="0" applyFont="1" applyFill="1" applyBorder="1" applyAlignment="1">
      <alignment horizontal="center" vertical="center" wrapText="1"/>
    </xf>
    <xf numFmtId="0" fontId="7" fillId="23" borderId="16" xfId="0" applyFont="1" applyFill="1" applyBorder="1" applyAlignment="1">
      <alignment horizontal="center" vertical="center" wrapText="1"/>
    </xf>
    <xf numFmtId="0" fontId="7" fillId="23" borderId="22" xfId="0" applyFont="1" applyFill="1" applyBorder="1" applyAlignment="1">
      <alignment horizontal="center" vertical="center" wrapText="1"/>
    </xf>
    <xf numFmtId="0" fontId="15" fillId="24" borderId="34" xfId="0" applyFont="1" applyFill="1" applyBorder="1" applyAlignment="1">
      <alignment horizontal="left" wrapText="1"/>
    </xf>
    <xf numFmtId="0" fontId="15" fillId="24" borderId="35" xfId="0" applyFont="1" applyFill="1" applyBorder="1" applyAlignment="1">
      <alignment horizontal="left" wrapText="1"/>
    </xf>
    <xf numFmtId="0" fontId="15" fillId="24" borderId="36" xfId="0" applyFont="1" applyFill="1" applyBorder="1" applyAlignment="1">
      <alignment horizontal="left" wrapText="1"/>
    </xf>
    <xf numFmtId="49" fontId="10" fillId="0" borderId="0" xfId="0" applyNumberFormat="1" applyFont="1" applyFill="1" applyBorder="1" applyAlignment="1">
      <alignment horizontal="center" vertical="center" wrapText="1"/>
    </xf>
    <xf numFmtId="164" fontId="10" fillId="0" borderId="0" xfId="50" applyFont="1" applyFill="1" applyBorder="1" applyAlignment="1">
      <alignment horizontal="center" vertical="center" wrapText="1"/>
    </xf>
    <xf numFmtId="0" fontId="15" fillId="24" borderId="19" xfId="0" applyFont="1" applyFill="1" applyBorder="1" applyAlignment="1">
      <alignment horizontal="left" wrapText="1"/>
    </xf>
    <xf numFmtId="0" fontId="15" fillId="24" borderId="20" xfId="0" applyFont="1" applyFill="1" applyBorder="1" applyAlignment="1">
      <alignment horizontal="left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8" fillId="23" borderId="34" xfId="0" applyFont="1" applyFill="1" applyBorder="1" applyAlignment="1">
      <alignment horizontal="center" vertical="center"/>
    </xf>
    <xf numFmtId="0" fontId="8" fillId="23" borderId="35" xfId="0" applyFont="1" applyFill="1" applyBorder="1" applyAlignment="1">
      <alignment horizontal="center" vertical="center"/>
    </xf>
    <xf numFmtId="0" fontId="8" fillId="23" borderId="36" xfId="0" applyFont="1" applyFill="1" applyBorder="1" applyAlignment="1">
      <alignment horizontal="center" vertical="center"/>
    </xf>
    <xf numFmtId="0" fontId="8" fillId="23" borderId="41" xfId="0" applyFont="1" applyFill="1" applyBorder="1" applyAlignment="1">
      <alignment horizontal="center" vertical="center" wrapText="1"/>
    </xf>
    <xf numFmtId="0" fontId="8" fillId="23" borderId="12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15" fillId="0" borderId="34" xfId="0" applyFont="1" applyFill="1" applyBorder="1" applyAlignment="1">
      <alignment horizontal="left" wrapText="1"/>
    </xf>
    <xf numFmtId="0" fontId="15" fillId="0" borderId="35" xfId="0" applyFont="1" applyFill="1" applyBorder="1" applyAlignment="1">
      <alignment horizontal="left" wrapText="1"/>
    </xf>
    <xf numFmtId="0" fontId="15" fillId="0" borderId="36" xfId="0" applyFont="1" applyFill="1" applyBorder="1" applyAlignment="1">
      <alignment horizontal="left" wrapText="1"/>
    </xf>
    <xf numFmtId="0" fontId="5" fillId="23" borderId="59" xfId="43" applyFont="1" applyFill="1" applyBorder="1" applyAlignment="1">
      <alignment horizontal="center" vertical="center" wrapText="1"/>
    </xf>
    <xf numFmtId="0" fontId="5" fillId="23" borderId="50" xfId="43" applyFont="1" applyFill="1" applyBorder="1" applyAlignment="1">
      <alignment horizontal="center" vertical="center" wrapText="1"/>
    </xf>
    <xf numFmtId="0" fontId="8" fillId="0" borderId="0" xfId="43" applyFont="1" applyFill="1" applyAlignment="1">
      <alignment horizontal="center" vertical="center" wrapText="1"/>
    </xf>
    <xf numFmtId="0" fontId="13" fillId="0" borderId="0" xfId="43" applyFont="1" applyFill="1" applyAlignment="1">
      <alignment horizontal="center" vertical="center"/>
    </xf>
    <xf numFmtId="0" fontId="14" fillId="0" borderId="19" xfId="43" applyFont="1" applyFill="1" applyBorder="1" applyAlignment="1">
      <alignment horizontal="center" vertical="center" wrapText="1"/>
    </xf>
    <xf numFmtId="0" fontId="14" fillId="0" borderId="62" xfId="43" applyFont="1" applyFill="1" applyBorder="1" applyAlignment="1">
      <alignment horizontal="center" vertical="center" wrapText="1"/>
    </xf>
    <xf numFmtId="0" fontId="5" fillId="23" borderId="53" xfId="0" applyFont="1" applyFill="1" applyBorder="1" applyAlignment="1">
      <alignment horizontal="center" vertical="center" wrapText="1"/>
    </xf>
    <xf numFmtId="0" fontId="5" fillId="23" borderId="39" xfId="0" applyFont="1" applyFill="1" applyBorder="1" applyAlignment="1">
      <alignment horizontal="center" vertical="center" wrapText="1"/>
    </xf>
    <xf numFmtId="0" fontId="5" fillId="23" borderId="24" xfId="0" applyFont="1" applyFill="1" applyBorder="1" applyAlignment="1">
      <alignment horizontal="center" vertical="center" wrapText="1"/>
    </xf>
    <xf numFmtId="0" fontId="5" fillId="23" borderId="30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5" fillId="23" borderId="53" xfId="43" applyFont="1" applyFill="1" applyBorder="1" applyAlignment="1">
      <alignment horizontal="center" vertical="center" wrapText="1"/>
    </xf>
    <xf numFmtId="0" fontId="5" fillId="23" borderId="39" xfId="43" applyFont="1" applyFill="1" applyBorder="1" applyAlignment="1">
      <alignment horizontal="center" vertical="center" wrapText="1"/>
    </xf>
    <xf numFmtId="0" fontId="7" fillId="23" borderId="18" xfId="43" applyFont="1" applyFill="1" applyBorder="1" applyAlignment="1">
      <alignment horizontal="center" vertical="center" wrapText="1"/>
    </xf>
    <xf numFmtId="0" fontId="7" fillId="23" borderId="19" xfId="43" applyFont="1" applyFill="1" applyBorder="1" applyAlignment="1">
      <alignment horizontal="center" vertical="center" wrapText="1"/>
    </xf>
    <xf numFmtId="0" fontId="7" fillId="23" borderId="20" xfId="43" applyFont="1" applyFill="1" applyBorder="1" applyAlignment="1">
      <alignment horizontal="center" vertical="center" wrapText="1"/>
    </xf>
    <xf numFmtId="0" fontId="7" fillId="23" borderId="15" xfId="43" applyFont="1" applyFill="1" applyBorder="1" applyAlignment="1">
      <alignment horizontal="center" vertical="center" wrapText="1"/>
    </xf>
    <xf numFmtId="0" fontId="7" fillId="23" borderId="16" xfId="43" applyFont="1" applyFill="1" applyBorder="1" applyAlignment="1">
      <alignment horizontal="center" vertical="center" wrapText="1"/>
    </xf>
    <xf numFmtId="0" fontId="7" fillId="23" borderId="22" xfId="43" applyFont="1" applyFill="1" applyBorder="1" applyAlignment="1">
      <alignment horizontal="center" vertical="center" wrapText="1"/>
    </xf>
    <xf numFmtId="0" fontId="8" fillId="23" borderId="41" xfId="43" applyFont="1" applyFill="1" applyBorder="1" applyAlignment="1">
      <alignment horizontal="center" vertical="center" wrapText="1"/>
    </xf>
    <xf numFmtId="0" fontId="8" fillId="23" borderId="12" xfId="43" applyFont="1" applyFill="1" applyBorder="1" applyAlignment="1">
      <alignment horizontal="center" vertical="center" wrapText="1"/>
    </xf>
    <xf numFmtId="0" fontId="5" fillId="23" borderId="58" xfId="43" applyFont="1" applyFill="1" applyBorder="1" applyAlignment="1">
      <alignment horizontal="center" vertical="center" wrapText="1"/>
    </xf>
    <xf numFmtId="0" fontId="5" fillId="23" borderId="40" xfId="43" applyFont="1" applyFill="1" applyBorder="1" applyAlignment="1">
      <alignment horizontal="center" vertical="center" wrapText="1"/>
    </xf>
    <xf numFmtId="0" fontId="38" fillId="23" borderId="16" xfId="44" applyFont="1" applyFill="1" applyBorder="1" applyAlignment="1">
      <alignment horizontal="center" vertical="center" wrapText="1"/>
    </xf>
    <xf numFmtId="0" fontId="43" fillId="23" borderId="34" xfId="44" applyFont="1" applyFill="1" applyBorder="1" applyAlignment="1">
      <alignment horizontal="center" vertical="center" wrapText="1"/>
    </xf>
    <xf numFmtId="0" fontId="43" fillId="23" borderId="35" xfId="44" applyFont="1" applyFill="1" applyBorder="1" applyAlignment="1">
      <alignment horizontal="center" vertical="center" wrapText="1"/>
    </xf>
    <xf numFmtId="0" fontId="43" fillId="23" borderId="36" xfId="44" applyFont="1" applyFill="1" applyBorder="1" applyAlignment="1">
      <alignment horizontal="center" vertical="center" wrapText="1"/>
    </xf>
    <xf numFmtId="0" fontId="38" fillId="23" borderId="41" xfId="44" applyFont="1" applyFill="1" applyBorder="1" applyAlignment="1">
      <alignment horizontal="center" vertical="center"/>
    </xf>
    <xf numFmtId="0" fontId="38" fillId="23" borderId="12" xfId="44" applyFont="1" applyFill="1" applyBorder="1" applyAlignment="1">
      <alignment horizontal="center" vertical="center"/>
    </xf>
    <xf numFmtId="0" fontId="40" fillId="23" borderId="41" xfId="0" applyFont="1" applyFill="1" applyBorder="1" applyAlignment="1">
      <alignment horizontal="center" vertical="center" wrapText="1"/>
    </xf>
    <xf numFmtId="0" fontId="40" fillId="23" borderId="12" xfId="0" applyFont="1" applyFill="1" applyBorder="1" applyAlignment="1">
      <alignment horizontal="center" vertical="center" wrapText="1"/>
    </xf>
  </cellXfs>
  <cellStyles count="51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Comma 2" xfId="45"/>
    <cellStyle name="Input" xfId="28" builtinId="20" customBuiltin="1"/>
    <cellStyle name="Migliaia" xfId="50" builtinId="3"/>
    <cellStyle name="Neutrale" xfId="29" builtinId="28" customBuiltin="1"/>
    <cellStyle name="Normal 2" xfId="46"/>
    <cellStyle name="Normale" xfId="0" builtinId="0"/>
    <cellStyle name="Normale 2" xfId="30"/>
    <cellStyle name="Normale 2 2" xfId="44"/>
    <cellStyle name="Normale 3" xfId="43"/>
    <cellStyle name="Normale 4" xfId="47"/>
    <cellStyle name="Normale 4 2" xfId="48"/>
    <cellStyle name="Normale 4 3" xfId="49"/>
    <cellStyle name="Nota" xfId="31" builtinId="10" customBuiltin="1"/>
    <cellStyle name="Output" xfId="32" builtinId="21" customBuiltin="1"/>
    <cellStyle name="Testo avviso" xfId="33" builtinId="11" customBuiltin="1"/>
    <cellStyle name="Testo descrittivo" xfId="34" builtinId="53" customBuiltin="1"/>
    <cellStyle name="Titolo" xfId="35" builtinId="15" customBuiltin="1"/>
    <cellStyle name="Titolo 1" xfId="36" builtinId="16" customBuiltin="1"/>
    <cellStyle name="Titolo 2" xfId="37" builtinId="17" customBuiltin="1"/>
    <cellStyle name="Titolo 3" xfId="38" builtinId="18" customBuiltin="1"/>
    <cellStyle name="Titolo 4" xfId="39" builtinId="19" customBuiltin="1"/>
    <cellStyle name="Totale" xfId="40" builtinId="25" customBuiltin="1"/>
    <cellStyle name="Valore non valido" xfId="41" builtinId="27" customBuiltin="1"/>
    <cellStyle name="Valore valido" xfId="42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1"/>
  <sheetViews>
    <sheetView tabSelected="1" zoomScale="60" zoomScaleNormal="60" zoomScaleSheetLayoutView="50" workbookViewId="0">
      <pane ySplit="8" topLeftCell="A9" activePane="bottomLeft" state="frozen"/>
      <selection pane="bottomLeft" activeCell="E11" sqref="E11"/>
    </sheetView>
  </sheetViews>
  <sheetFormatPr defaultColWidth="9.140625" defaultRowHeight="12.75" x14ac:dyDescent="0.2"/>
  <cols>
    <col min="1" max="1" width="8.85546875" style="21" bestFit="1" customWidth="1"/>
    <col min="2" max="2" width="7.85546875" style="21" bestFit="1" customWidth="1"/>
    <col min="3" max="3" width="6.42578125" style="21" bestFit="1" customWidth="1"/>
    <col min="4" max="4" width="76.42578125" style="35" customWidth="1"/>
    <col min="5" max="5" width="17.7109375" style="4" bestFit="1" customWidth="1"/>
    <col min="6" max="6" width="12.5703125" style="4" bestFit="1" customWidth="1"/>
    <col min="7" max="7" width="14.42578125" style="4" bestFit="1" customWidth="1"/>
    <col min="8" max="9" width="13.42578125" style="4" bestFit="1" customWidth="1"/>
    <col min="10" max="10" width="14.7109375" style="4" bestFit="1" customWidth="1"/>
    <col min="11" max="11" width="14.28515625" style="4" customWidth="1"/>
    <col min="12" max="13" width="13.42578125" style="4" bestFit="1" customWidth="1"/>
    <col min="14" max="14" width="15.140625" style="4" bestFit="1" customWidth="1"/>
    <col min="15" max="15" width="15.28515625" style="4" customWidth="1"/>
    <col min="16" max="16" width="13.85546875" style="4" bestFit="1" customWidth="1"/>
    <col min="17" max="17" width="12.7109375" style="4" customWidth="1"/>
    <col min="18" max="18" width="17.5703125" style="4" bestFit="1" customWidth="1"/>
    <col min="19" max="16384" width="9.140625" style="3"/>
  </cols>
  <sheetData>
    <row r="1" spans="1:18" ht="60.75" customHeight="1" thickBot="1" x14ac:dyDescent="0.25">
      <c r="A1" s="333" t="s">
        <v>255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5"/>
    </row>
    <row r="2" spans="1:18" ht="13.5" thickBot="1" x14ac:dyDescent="0.25">
      <c r="A2" s="278"/>
      <c r="B2" s="25"/>
      <c r="C2" s="25"/>
      <c r="D2" s="336" t="s">
        <v>0</v>
      </c>
      <c r="E2" s="337"/>
      <c r="F2" s="337"/>
      <c r="G2" s="337"/>
      <c r="H2" s="338"/>
      <c r="I2" s="26"/>
      <c r="J2" s="336" t="s">
        <v>1</v>
      </c>
      <c r="K2" s="337"/>
      <c r="L2" s="337"/>
      <c r="M2" s="337"/>
      <c r="N2" s="337"/>
      <c r="O2" s="338"/>
      <c r="P2" s="26"/>
      <c r="Q2" s="26"/>
      <c r="R2" s="45"/>
    </row>
    <row r="3" spans="1:18" ht="12" customHeight="1" thickBot="1" x14ac:dyDescent="0.25">
      <c r="A3" s="278"/>
      <c r="B3" s="25"/>
      <c r="C3" s="25"/>
      <c r="D3" s="22"/>
      <c r="E3" s="26"/>
      <c r="F3" s="26"/>
      <c r="G3" s="26"/>
      <c r="H3" s="45"/>
      <c r="I3" s="26"/>
      <c r="J3" s="46"/>
      <c r="K3" s="47"/>
      <c r="L3" s="47"/>
      <c r="M3" s="47"/>
      <c r="N3" s="48"/>
      <c r="O3" s="49"/>
      <c r="P3" s="26"/>
      <c r="Q3" s="26"/>
      <c r="R3" s="45"/>
    </row>
    <row r="4" spans="1:18" ht="27.75" customHeight="1" thickBot="1" x14ac:dyDescent="0.25">
      <c r="A4" s="278"/>
      <c r="B4" s="25"/>
      <c r="C4" s="25"/>
      <c r="D4" s="23" t="s">
        <v>2</v>
      </c>
      <c r="E4" s="230">
        <v>190</v>
      </c>
      <c r="F4" s="26"/>
      <c r="G4" s="27" t="s">
        <v>45</v>
      </c>
      <c r="H4" s="230">
        <v>201</v>
      </c>
      <c r="I4" s="26"/>
      <c r="J4" s="50" t="s">
        <v>3</v>
      </c>
      <c r="K4" s="51"/>
      <c r="L4" s="52"/>
      <c r="M4" s="52"/>
      <c r="N4" s="231">
        <v>2019</v>
      </c>
      <c r="O4" s="45"/>
      <c r="P4" s="26"/>
      <c r="Q4" s="26"/>
      <c r="R4" s="45"/>
    </row>
    <row r="5" spans="1:18" ht="12" customHeight="1" thickBot="1" x14ac:dyDescent="0.25">
      <c r="A5" s="278"/>
      <c r="B5" s="25"/>
      <c r="C5" s="25"/>
      <c r="D5" s="24"/>
      <c r="E5" s="53"/>
      <c r="F5" s="53"/>
      <c r="G5" s="53"/>
      <c r="H5" s="54"/>
      <c r="I5" s="26"/>
      <c r="J5" s="55"/>
      <c r="K5" s="56"/>
      <c r="L5" s="53"/>
      <c r="M5" s="53"/>
      <c r="N5" s="53"/>
      <c r="O5" s="54"/>
      <c r="P5" s="26"/>
      <c r="Q5" s="26"/>
      <c r="R5" s="45"/>
    </row>
    <row r="6" spans="1:18" ht="13.5" thickBot="1" x14ac:dyDescent="0.25">
      <c r="A6" s="278"/>
      <c r="B6" s="25"/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45"/>
    </row>
    <row r="7" spans="1:18" ht="19.5" customHeight="1" thickBot="1" x14ac:dyDescent="0.25">
      <c r="A7" s="320"/>
      <c r="B7" s="321"/>
      <c r="C7" s="322"/>
      <c r="D7" s="339" t="s">
        <v>4</v>
      </c>
      <c r="E7" s="317" t="s">
        <v>5</v>
      </c>
      <c r="F7" s="318"/>
      <c r="G7" s="317" t="s">
        <v>6</v>
      </c>
      <c r="H7" s="318"/>
      <c r="I7" s="318"/>
      <c r="J7" s="317" t="s">
        <v>21</v>
      </c>
      <c r="K7" s="318"/>
      <c r="L7" s="318"/>
      <c r="M7" s="319"/>
      <c r="N7" s="341" t="s">
        <v>7</v>
      </c>
      <c r="O7" s="343" t="s">
        <v>223</v>
      </c>
      <c r="P7" s="341" t="s">
        <v>8</v>
      </c>
      <c r="Q7" s="343" t="s">
        <v>224</v>
      </c>
      <c r="R7" s="345" t="s">
        <v>9</v>
      </c>
    </row>
    <row r="8" spans="1:18" ht="69" customHeight="1" thickBot="1" x14ac:dyDescent="0.25">
      <c r="A8" s="323"/>
      <c r="B8" s="324"/>
      <c r="C8" s="325"/>
      <c r="D8" s="340"/>
      <c r="E8" s="1" t="s">
        <v>10</v>
      </c>
      <c r="F8" s="2" t="s">
        <v>11</v>
      </c>
      <c r="G8" s="16" t="s">
        <v>12</v>
      </c>
      <c r="H8" s="2" t="s">
        <v>13</v>
      </c>
      <c r="I8" s="273" t="s">
        <v>14</v>
      </c>
      <c r="J8" s="274" t="s">
        <v>22</v>
      </c>
      <c r="K8" s="274" t="s">
        <v>222</v>
      </c>
      <c r="L8" s="274" t="s">
        <v>23</v>
      </c>
      <c r="M8" s="274" t="s">
        <v>24</v>
      </c>
      <c r="N8" s="342"/>
      <c r="O8" s="344"/>
      <c r="P8" s="342"/>
      <c r="Q8" s="344"/>
      <c r="R8" s="346"/>
    </row>
    <row r="9" spans="1:18" ht="20.100000000000001" customHeight="1" thickBot="1" x14ac:dyDescent="0.3">
      <c r="A9" s="326" t="s">
        <v>33</v>
      </c>
      <c r="B9" s="327"/>
      <c r="C9" s="327"/>
      <c r="D9" s="327"/>
      <c r="E9" s="327"/>
      <c r="F9" s="327"/>
      <c r="G9" s="327"/>
      <c r="H9" s="327"/>
      <c r="I9" s="327"/>
      <c r="J9" s="327"/>
      <c r="K9" s="327"/>
      <c r="L9" s="327"/>
      <c r="M9" s="327"/>
      <c r="N9" s="327"/>
      <c r="O9" s="327"/>
      <c r="P9" s="327"/>
      <c r="Q9" s="327"/>
      <c r="R9" s="328"/>
    </row>
    <row r="10" spans="1:18" ht="30.75" customHeight="1" x14ac:dyDescent="0.2">
      <c r="A10" s="281" t="s">
        <v>46</v>
      </c>
      <c r="B10" s="115"/>
      <c r="C10" s="110"/>
      <c r="D10" s="69" t="s">
        <v>47</v>
      </c>
      <c r="E10" s="226">
        <f>+E11+E12</f>
        <v>3683838.17</v>
      </c>
      <c r="F10" s="226">
        <f t="shared" ref="F10:Q10" si="0">+F11+F12</f>
        <v>12435</v>
      </c>
      <c r="G10" s="227">
        <f t="shared" si="0"/>
        <v>0</v>
      </c>
      <c r="H10" s="226">
        <f t="shared" si="0"/>
        <v>634578</v>
      </c>
      <c r="I10" s="226">
        <f t="shared" si="0"/>
        <v>342289</v>
      </c>
      <c r="J10" s="226">
        <f t="shared" si="0"/>
        <v>1589657</v>
      </c>
      <c r="K10" s="226">
        <f t="shared" si="0"/>
        <v>0</v>
      </c>
      <c r="L10" s="226">
        <f t="shared" si="0"/>
        <v>103456</v>
      </c>
      <c r="M10" s="226">
        <f t="shared" si="0"/>
        <v>178965</v>
      </c>
      <c r="N10" s="226">
        <f t="shared" si="0"/>
        <v>87876</v>
      </c>
      <c r="O10" s="226">
        <f t="shared" si="0"/>
        <v>0</v>
      </c>
      <c r="P10" s="226">
        <f t="shared" si="0"/>
        <v>0</v>
      </c>
      <c r="Q10" s="226">
        <f t="shared" si="0"/>
        <v>0</v>
      </c>
      <c r="R10" s="205">
        <f>SUM(E10:Q10)</f>
        <v>6633094.1699999999</v>
      </c>
    </row>
    <row r="11" spans="1:18" ht="24" customHeight="1" x14ac:dyDescent="0.2">
      <c r="A11" s="138"/>
      <c r="B11" s="71" t="s">
        <v>48</v>
      </c>
      <c r="C11" s="174"/>
      <c r="D11" s="73" t="s">
        <v>49</v>
      </c>
      <c r="E11" s="199">
        <f>4426416.17-742578</f>
        <v>3683838.17</v>
      </c>
      <c r="F11" s="199">
        <v>12435</v>
      </c>
      <c r="G11" s="200">
        <v>0</v>
      </c>
      <c r="H11" s="199">
        <v>634578</v>
      </c>
      <c r="I11" s="199">
        <v>342289</v>
      </c>
      <c r="J11" s="199">
        <v>1589657</v>
      </c>
      <c r="K11" s="199">
        <v>0</v>
      </c>
      <c r="L11" s="199">
        <v>103456</v>
      </c>
      <c r="M11" s="199">
        <v>178965</v>
      </c>
      <c r="N11" s="199">
        <v>87876</v>
      </c>
      <c r="O11" s="199">
        <v>0</v>
      </c>
      <c r="P11" s="199">
        <v>0</v>
      </c>
      <c r="Q11" s="199">
        <v>0</v>
      </c>
      <c r="R11" s="224">
        <f t="shared" ref="R11:R16" si="1">SUM(E11:Q11)</f>
        <v>6633094.1699999999</v>
      </c>
    </row>
    <row r="12" spans="1:18" ht="26.25" customHeight="1" thickBot="1" x14ac:dyDescent="0.25">
      <c r="A12" s="139"/>
      <c r="B12" s="106" t="s">
        <v>50</v>
      </c>
      <c r="C12" s="100"/>
      <c r="D12" s="107" t="s">
        <v>51</v>
      </c>
      <c r="E12" s="201"/>
      <c r="F12" s="201"/>
      <c r="G12" s="202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82">
        <f t="shared" si="1"/>
        <v>0</v>
      </c>
    </row>
    <row r="13" spans="1:18" ht="30.75" customHeight="1" x14ac:dyDescent="0.2">
      <c r="A13" s="281" t="s">
        <v>52</v>
      </c>
      <c r="B13" s="109"/>
      <c r="C13" s="110"/>
      <c r="D13" s="69" t="s">
        <v>53</v>
      </c>
      <c r="E13" s="228">
        <v>23789</v>
      </c>
      <c r="F13" s="228">
        <v>32618</v>
      </c>
      <c r="G13" s="229">
        <v>0</v>
      </c>
      <c r="H13" s="228">
        <v>467456</v>
      </c>
      <c r="I13" s="228">
        <v>2354342</v>
      </c>
      <c r="J13" s="228">
        <v>7845678</v>
      </c>
      <c r="K13" s="228">
        <v>0</v>
      </c>
      <c r="L13" s="228">
        <v>149144</v>
      </c>
      <c r="M13" s="228">
        <v>1588712</v>
      </c>
      <c r="N13" s="228">
        <v>565879</v>
      </c>
      <c r="O13" s="228">
        <v>0</v>
      </c>
      <c r="P13" s="228">
        <v>23451</v>
      </c>
      <c r="Q13" s="228"/>
      <c r="R13" s="205">
        <f t="shared" si="1"/>
        <v>13051069</v>
      </c>
    </row>
    <row r="14" spans="1:18" ht="21" customHeight="1" x14ac:dyDescent="0.2">
      <c r="A14" s="70" t="s">
        <v>54</v>
      </c>
      <c r="B14" s="111"/>
      <c r="C14" s="112"/>
      <c r="D14" s="75" t="s">
        <v>55</v>
      </c>
      <c r="E14" s="199">
        <v>0</v>
      </c>
      <c r="F14" s="199">
        <v>21555</v>
      </c>
      <c r="G14" s="200">
        <v>0</v>
      </c>
      <c r="H14" s="199">
        <v>89732</v>
      </c>
      <c r="I14" s="199">
        <v>32897</v>
      </c>
      <c r="J14" s="199">
        <v>487567</v>
      </c>
      <c r="K14" s="199">
        <v>54678</v>
      </c>
      <c r="L14" s="199">
        <v>0</v>
      </c>
      <c r="M14" s="199">
        <v>478541</v>
      </c>
      <c r="N14" s="199">
        <v>32</v>
      </c>
      <c r="O14" s="199">
        <v>0</v>
      </c>
      <c r="P14" s="199">
        <v>0</v>
      </c>
      <c r="Q14" s="199">
        <v>0</v>
      </c>
      <c r="R14" s="224">
        <f t="shared" si="1"/>
        <v>1165002</v>
      </c>
    </row>
    <row r="15" spans="1:18" ht="20.100000000000001" customHeight="1" x14ac:dyDescent="0.2">
      <c r="A15" s="70" t="s">
        <v>56</v>
      </c>
      <c r="B15" s="111"/>
      <c r="C15" s="112"/>
      <c r="D15" s="75" t="s">
        <v>57</v>
      </c>
      <c r="E15" s="199">
        <v>28567</v>
      </c>
      <c r="F15" s="199">
        <v>12350</v>
      </c>
      <c r="G15" s="200">
        <v>750332.64</v>
      </c>
      <c r="H15" s="199">
        <v>125678</v>
      </c>
      <c r="I15" s="199">
        <v>33332</v>
      </c>
      <c r="J15" s="199">
        <v>4770367</v>
      </c>
      <c r="K15" s="199">
        <v>0</v>
      </c>
      <c r="L15" s="199">
        <v>32413</v>
      </c>
      <c r="M15" s="199">
        <v>394077</v>
      </c>
      <c r="N15" s="199"/>
      <c r="O15" s="199"/>
      <c r="P15" s="199">
        <v>87854</v>
      </c>
      <c r="Q15" s="199"/>
      <c r="R15" s="224">
        <f t="shared" si="1"/>
        <v>6234970.6399999997</v>
      </c>
    </row>
    <row r="16" spans="1:18" ht="20.100000000000001" customHeight="1" thickBot="1" x14ac:dyDescent="0.25">
      <c r="A16" s="283" t="s">
        <v>58</v>
      </c>
      <c r="B16" s="113"/>
      <c r="C16" s="114"/>
      <c r="D16" s="108" t="s">
        <v>59</v>
      </c>
      <c r="E16" s="208"/>
      <c r="F16" s="208"/>
      <c r="G16" s="209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25">
        <f t="shared" si="1"/>
        <v>0</v>
      </c>
    </row>
    <row r="17" spans="1:18" ht="28.5" customHeight="1" x14ac:dyDescent="0.2">
      <c r="A17" s="284" t="s">
        <v>60</v>
      </c>
      <c r="B17" s="115"/>
      <c r="C17" s="110"/>
      <c r="D17" s="69" t="s">
        <v>61</v>
      </c>
      <c r="E17" s="226">
        <f>+E18+E22</f>
        <v>123672</v>
      </c>
      <c r="F17" s="226">
        <f t="shared" ref="F17:Q17" si="2">+F18+F22</f>
        <v>35665</v>
      </c>
      <c r="G17" s="227">
        <f t="shared" si="2"/>
        <v>0</v>
      </c>
      <c r="H17" s="226">
        <f t="shared" si="2"/>
        <v>865439</v>
      </c>
      <c r="I17" s="226">
        <f t="shared" si="2"/>
        <v>387922</v>
      </c>
      <c r="J17" s="226">
        <f t="shared" si="2"/>
        <v>6474108</v>
      </c>
      <c r="K17" s="226">
        <f t="shared" si="2"/>
        <v>0</v>
      </c>
      <c r="L17" s="226">
        <f t="shared" si="2"/>
        <v>368466.59</v>
      </c>
      <c r="M17" s="226">
        <f t="shared" si="2"/>
        <v>184595.02</v>
      </c>
      <c r="N17" s="226">
        <f t="shared" si="2"/>
        <v>21345</v>
      </c>
      <c r="O17" s="226">
        <f t="shared" si="2"/>
        <v>0</v>
      </c>
      <c r="P17" s="226">
        <f t="shared" si="2"/>
        <v>0</v>
      </c>
      <c r="Q17" s="226">
        <f t="shared" si="2"/>
        <v>0</v>
      </c>
      <c r="R17" s="205">
        <f>SUM(E17:Q17)</f>
        <v>8461212.6099999994</v>
      </c>
    </row>
    <row r="18" spans="1:18" ht="14.25" x14ac:dyDescent="0.2">
      <c r="A18" s="98"/>
      <c r="B18" s="71" t="s">
        <v>62</v>
      </c>
      <c r="C18" s="118"/>
      <c r="D18" s="73" t="s">
        <v>217</v>
      </c>
      <c r="E18" s="199">
        <f>+E19+E20+E21</f>
        <v>123672</v>
      </c>
      <c r="F18" s="199">
        <f t="shared" ref="F18:Q18" si="3">+F19+F20+F21</f>
        <v>35665</v>
      </c>
      <c r="G18" s="200">
        <f t="shared" si="3"/>
        <v>0</v>
      </c>
      <c r="H18" s="199">
        <f t="shared" si="3"/>
        <v>865439</v>
      </c>
      <c r="I18" s="199">
        <v>387922</v>
      </c>
      <c r="J18" s="199">
        <f t="shared" si="3"/>
        <v>87654</v>
      </c>
      <c r="K18" s="199">
        <f t="shared" si="3"/>
        <v>0</v>
      </c>
      <c r="L18" s="199">
        <f t="shared" si="3"/>
        <v>0</v>
      </c>
      <c r="M18" s="199">
        <f t="shared" si="3"/>
        <v>184595.02</v>
      </c>
      <c r="N18" s="199">
        <f t="shared" si="3"/>
        <v>21345</v>
      </c>
      <c r="O18" s="199">
        <f t="shared" si="3"/>
        <v>0</v>
      </c>
      <c r="P18" s="199">
        <f t="shared" si="3"/>
        <v>0</v>
      </c>
      <c r="Q18" s="199">
        <f t="shared" si="3"/>
        <v>0</v>
      </c>
      <c r="R18" s="224">
        <f>SUM(E18:Q18)</f>
        <v>1706292.02</v>
      </c>
    </row>
    <row r="19" spans="1:18" ht="14.25" x14ac:dyDescent="0.2">
      <c r="A19" s="44"/>
      <c r="B19" s="116"/>
      <c r="C19" s="77" t="s">
        <v>63</v>
      </c>
      <c r="D19" s="78" t="s">
        <v>64</v>
      </c>
      <c r="E19" s="199">
        <v>123672</v>
      </c>
      <c r="F19" s="199">
        <v>35665</v>
      </c>
      <c r="G19" s="200">
        <v>0</v>
      </c>
      <c r="H19" s="199">
        <v>865439</v>
      </c>
      <c r="I19" s="199"/>
      <c r="J19" s="199">
        <v>87654</v>
      </c>
      <c r="K19" s="199"/>
      <c r="L19" s="199"/>
      <c r="M19" s="199">
        <v>184595.02</v>
      </c>
      <c r="N19" s="199">
        <v>21345</v>
      </c>
      <c r="O19" s="199">
        <v>0</v>
      </c>
      <c r="P19" s="199">
        <v>0</v>
      </c>
      <c r="Q19" s="199">
        <v>0</v>
      </c>
      <c r="R19" s="224">
        <f t="shared" ref="R19:R21" si="4">SUM(E19:Q19)</f>
        <v>1318370.02</v>
      </c>
    </row>
    <row r="20" spans="1:18" ht="14.25" x14ac:dyDescent="0.2">
      <c r="A20" s="44"/>
      <c r="B20" s="112"/>
      <c r="C20" s="79" t="s">
        <v>65</v>
      </c>
      <c r="D20" s="78" t="s">
        <v>66</v>
      </c>
      <c r="E20" s="199"/>
      <c r="F20" s="199">
        <v>0</v>
      </c>
      <c r="G20" s="200"/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224">
        <f t="shared" si="4"/>
        <v>0</v>
      </c>
    </row>
    <row r="21" spans="1:18" ht="14.25" x14ac:dyDescent="0.2">
      <c r="A21" s="44"/>
      <c r="B21" s="117"/>
      <c r="C21" s="79" t="s">
        <v>67</v>
      </c>
      <c r="D21" s="78" t="s">
        <v>68</v>
      </c>
      <c r="E21" s="199"/>
      <c r="F21" s="199">
        <v>0</v>
      </c>
      <c r="G21" s="200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224">
        <f t="shared" si="4"/>
        <v>0</v>
      </c>
    </row>
    <row r="22" spans="1:18" ht="27" customHeight="1" x14ac:dyDescent="0.2">
      <c r="A22" s="119"/>
      <c r="B22" s="71" t="s">
        <v>69</v>
      </c>
      <c r="C22" s="72"/>
      <c r="D22" s="73" t="s">
        <v>70</v>
      </c>
      <c r="E22" s="199">
        <f>+E23+E24</f>
        <v>0</v>
      </c>
      <c r="F22" s="199">
        <f t="shared" ref="F22:Q22" si="5">+F23+F24</f>
        <v>0</v>
      </c>
      <c r="G22" s="200">
        <f t="shared" si="5"/>
        <v>0</v>
      </c>
      <c r="H22" s="199">
        <f t="shared" si="5"/>
        <v>0</v>
      </c>
      <c r="I22" s="199">
        <f t="shared" si="5"/>
        <v>0</v>
      </c>
      <c r="J22" s="199">
        <f t="shared" si="5"/>
        <v>6386454</v>
      </c>
      <c r="K22" s="199">
        <f t="shared" si="5"/>
        <v>0</v>
      </c>
      <c r="L22" s="199">
        <f t="shared" si="5"/>
        <v>368466.59</v>
      </c>
      <c r="M22" s="199">
        <f t="shared" si="5"/>
        <v>0</v>
      </c>
      <c r="N22" s="199">
        <f t="shared" si="5"/>
        <v>0</v>
      </c>
      <c r="O22" s="199">
        <f t="shared" si="5"/>
        <v>0</v>
      </c>
      <c r="P22" s="199">
        <f t="shared" si="5"/>
        <v>0</v>
      </c>
      <c r="Q22" s="199">
        <f t="shared" si="5"/>
        <v>0</v>
      </c>
      <c r="R22" s="224">
        <f>SUM(E22:Q22)</f>
        <v>6754920.5899999999</v>
      </c>
    </row>
    <row r="23" spans="1:18" ht="17.25" customHeight="1" x14ac:dyDescent="0.2">
      <c r="A23" s="120"/>
      <c r="B23" s="121"/>
      <c r="C23" s="79" t="s">
        <v>192</v>
      </c>
      <c r="D23" s="78" t="s">
        <v>197</v>
      </c>
      <c r="E23" s="199"/>
      <c r="F23" s="199"/>
      <c r="G23" s="200"/>
      <c r="H23" s="199"/>
      <c r="I23" s="199"/>
      <c r="J23" s="199">
        <v>3193227</v>
      </c>
      <c r="K23" s="199"/>
      <c r="L23" s="199">
        <v>184233.39</v>
      </c>
      <c r="M23" s="199"/>
      <c r="N23" s="199"/>
      <c r="O23" s="199"/>
      <c r="P23" s="199"/>
      <c r="Q23" s="199"/>
      <c r="R23" s="224">
        <f t="shared" ref="R23:R27" si="6">SUM(E23:Q23)</f>
        <v>3377460.39</v>
      </c>
    </row>
    <row r="24" spans="1:18" ht="17.25" customHeight="1" thickBot="1" x14ac:dyDescent="0.25">
      <c r="A24" s="275"/>
      <c r="B24" s="122"/>
      <c r="C24" s="104" t="s">
        <v>194</v>
      </c>
      <c r="D24" s="105" t="s">
        <v>193</v>
      </c>
      <c r="E24" s="208"/>
      <c r="F24" s="208"/>
      <c r="G24" s="209"/>
      <c r="H24" s="208"/>
      <c r="I24" s="208"/>
      <c r="J24" s="208">
        <v>3193227</v>
      </c>
      <c r="K24" s="208"/>
      <c r="L24" s="208">
        <v>184233.2</v>
      </c>
      <c r="M24" s="208"/>
      <c r="N24" s="208"/>
      <c r="O24" s="208"/>
      <c r="P24" s="208"/>
      <c r="Q24" s="208"/>
      <c r="R24" s="225">
        <f t="shared" si="6"/>
        <v>3377460.2</v>
      </c>
    </row>
    <row r="25" spans="1:18" ht="20.100000000000001" customHeight="1" thickBot="1" x14ac:dyDescent="0.25">
      <c r="A25" s="102" t="s">
        <v>71</v>
      </c>
      <c r="B25" s="109"/>
      <c r="C25" s="110"/>
      <c r="D25" s="103" t="s">
        <v>72</v>
      </c>
      <c r="E25" s="223">
        <v>10134</v>
      </c>
      <c r="F25" s="223">
        <v>13498</v>
      </c>
      <c r="G25" s="223">
        <v>0</v>
      </c>
      <c r="H25" s="223">
        <v>765876</v>
      </c>
      <c r="I25" s="223">
        <v>387654</v>
      </c>
      <c r="J25" s="223">
        <v>1218972</v>
      </c>
      <c r="K25" s="223">
        <v>0</v>
      </c>
      <c r="L25" s="223">
        <v>42872</v>
      </c>
      <c r="M25" s="223">
        <v>296211</v>
      </c>
      <c r="N25" s="223">
        <v>109332</v>
      </c>
      <c r="O25" s="223">
        <v>0</v>
      </c>
      <c r="P25" s="223">
        <v>0</v>
      </c>
      <c r="Q25" s="223">
        <v>0</v>
      </c>
      <c r="R25" s="216">
        <f t="shared" si="6"/>
        <v>2844549</v>
      </c>
    </row>
    <row r="26" spans="1:18" ht="20.100000000000001" customHeight="1" thickBot="1" x14ac:dyDescent="0.25">
      <c r="A26" s="102" t="s">
        <v>195</v>
      </c>
      <c r="B26" s="111"/>
      <c r="C26" s="112"/>
      <c r="D26" s="103" t="s">
        <v>196</v>
      </c>
      <c r="E26" s="285">
        <v>0</v>
      </c>
      <c r="F26" s="285">
        <v>0</v>
      </c>
      <c r="G26" s="285"/>
      <c r="H26" s="285"/>
      <c r="I26" s="285"/>
      <c r="J26" s="285"/>
      <c r="K26" s="285"/>
      <c r="L26" s="285"/>
      <c r="M26" s="285"/>
      <c r="N26" s="285"/>
      <c r="O26" s="285"/>
      <c r="P26" s="285"/>
      <c r="Q26" s="285"/>
      <c r="R26" s="221">
        <f t="shared" si="6"/>
        <v>0</v>
      </c>
    </row>
    <row r="27" spans="1:18" ht="20.100000000000001" customHeight="1" thickBot="1" x14ac:dyDescent="0.25">
      <c r="A27" s="99">
        <v>19999</v>
      </c>
      <c r="B27" s="113"/>
      <c r="C27" s="114"/>
      <c r="D27" s="101" t="s">
        <v>225</v>
      </c>
      <c r="E27" s="203">
        <f>+E26+E25+E17+E16+E15+E14+E13+E10</f>
        <v>3870000.17</v>
      </c>
      <c r="F27" s="203">
        <f t="shared" ref="F27:Q27" si="7">+F26+F25+F17+F16+F15+F14+F13+F10</f>
        <v>128121</v>
      </c>
      <c r="G27" s="203">
        <f t="shared" si="7"/>
        <v>750332.64</v>
      </c>
      <c r="H27" s="203">
        <f t="shared" si="7"/>
        <v>2948759</v>
      </c>
      <c r="I27" s="203">
        <f t="shared" si="7"/>
        <v>3538436</v>
      </c>
      <c r="J27" s="203">
        <f t="shared" si="7"/>
        <v>22386349</v>
      </c>
      <c r="K27" s="203">
        <f t="shared" si="7"/>
        <v>54678</v>
      </c>
      <c r="L27" s="203">
        <f t="shared" si="7"/>
        <v>696351.59000000008</v>
      </c>
      <c r="M27" s="203">
        <f t="shared" si="7"/>
        <v>3121101.02</v>
      </c>
      <c r="N27" s="203">
        <f t="shared" si="7"/>
        <v>784464</v>
      </c>
      <c r="O27" s="203">
        <f t="shared" si="7"/>
        <v>0</v>
      </c>
      <c r="P27" s="203">
        <f t="shared" si="7"/>
        <v>111305</v>
      </c>
      <c r="Q27" s="203">
        <f t="shared" si="7"/>
        <v>0</v>
      </c>
      <c r="R27" s="204">
        <f t="shared" si="6"/>
        <v>38389897.420000009</v>
      </c>
    </row>
    <row r="28" spans="1:18" ht="20.100000000000001" customHeight="1" thickBot="1" x14ac:dyDescent="0.3">
      <c r="A28" s="326" t="s">
        <v>34</v>
      </c>
      <c r="B28" s="327"/>
      <c r="C28" s="327"/>
      <c r="D28" s="327"/>
      <c r="E28" s="327"/>
      <c r="F28" s="327"/>
      <c r="G28" s="327"/>
      <c r="H28" s="327"/>
      <c r="I28" s="327"/>
      <c r="J28" s="327"/>
      <c r="K28" s="327"/>
      <c r="L28" s="327"/>
      <c r="M28" s="327"/>
      <c r="N28" s="327"/>
      <c r="O28" s="327"/>
      <c r="P28" s="327"/>
      <c r="Q28" s="327"/>
      <c r="R28" s="328"/>
    </row>
    <row r="29" spans="1:18" ht="20.100000000000001" customHeight="1" x14ac:dyDescent="0.2">
      <c r="A29" s="281" t="s">
        <v>73</v>
      </c>
      <c r="B29" s="115"/>
      <c r="C29" s="110"/>
      <c r="D29" s="69" t="s">
        <v>25</v>
      </c>
      <c r="E29" s="226">
        <f>+E30+E37+E43</f>
        <v>0</v>
      </c>
      <c r="F29" s="226">
        <f t="shared" ref="F29:Q29" si="8">+F30+F37+F43</f>
        <v>0</v>
      </c>
      <c r="G29" s="226">
        <f t="shared" si="8"/>
        <v>38383753.180000007</v>
      </c>
      <c r="H29" s="226">
        <f t="shared" si="8"/>
        <v>0</v>
      </c>
      <c r="I29" s="226">
        <f t="shared" si="8"/>
        <v>1346170</v>
      </c>
      <c r="J29" s="226">
        <f t="shared" si="8"/>
        <v>1579026</v>
      </c>
      <c r="K29" s="226">
        <f t="shared" si="8"/>
        <v>0</v>
      </c>
      <c r="L29" s="226">
        <f t="shared" si="8"/>
        <v>277996</v>
      </c>
      <c r="M29" s="226">
        <f t="shared" si="8"/>
        <v>2080463</v>
      </c>
      <c r="N29" s="226">
        <f t="shared" si="8"/>
        <v>367708</v>
      </c>
      <c r="O29" s="226">
        <f t="shared" si="8"/>
        <v>0</v>
      </c>
      <c r="P29" s="226">
        <f t="shared" si="8"/>
        <v>0</v>
      </c>
      <c r="Q29" s="226">
        <f t="shared" si="8"/>
        <v>0</v>
      </c>
      <c r="R29" s="205">
        <f>SUM(E29:Q29)</f>
        <v>44035116.180000007</v>
      </c>
    </row>
    <row r="30" spans="1:18" ht="20.100000000000001" customHeight="1" x14ac:dyDescent="0.25">
      <c r="A30" s="140"/>
      <c r="B30" s="71" t="s">
        <v>74</v>
      </c>
      <c r="C30" s="142"/>
      <c r="D30" s="81" t="s">
        <v>27</v>
      </c>
      <c r="E30" s="206">
        <f>+E31+E32+E33+E34+E35+E36</f>
        <v>0</v>
      </c>
      <c r="F30" s="206">
        <f t="shared" ref="F30:Q30" si="9">+F31+F32+F33+F34+F35+F36</f>
        <v>0</v>
      </c>
      <c r="G30" s="206">
        <f t="shared" si="9"/>
        <v>31408860.090000004</v>
      </c>
      <c r="H30" s="206">
        <f t="shared" si="9"/>
        <v>0</v>
      </c>
      <c r="I30" s="206">
        <f t="shared" si="9"/>
        <v>1134511</v>
      </c>
      <c r="J30" s="206">
        <f t="shared" si="9"/>
        <v>1122649</v>
      </c>
      <c r="K30" s="206">
        <f t="shared" si="9"/>
        <v>0</v>
      </c>
      <c r="L30" s="206">
        <f t="shared" si="9"/>
        <v>178345</v>
      </c>
      <c r="M30" s="206">
        <f t="shared" si="9"/>
        <v>1678329</v>
      </c>
      <c r="N30" s="206">
        <f t="shared" si="9"/>
        <v>286211</v>
      </c>
      <c r="O30" s="206">
        <f t="shared" si="9"/>
        <v>0</v>
      </c>
      <c r="P30" s="206">
        <f t="shared" si="9"/>
        <v>0</v>
      </c>
      <c r="Q30" s="206">
        <f t="shared" si="9"/>
        <v>0</v>
      </c>
      <c r="R30" s="224">
        <f t="shared" ref="R30:R93" si="10">SUM(E30:Q30)</f>
        <v>35808905.090000004</v>
      </c>
    </row>
    <row r="31" spans="1:18" ht="20.100000000000001" customHeight="1" x14ac:dyDescent="0.2">
      <c r="A31" s="120"/>
      <c r="B31" s="121"/>
      <c r="C31" s="79" t="s">
        <v>75</v>
      </c>
      <c r="D31" s="78" t="s">
        <v>76</v>
      </c>
      <c r="E31" s="199">
        <v>0</v>
      </c>
      <c r="F31" s="199">
        <v>0</v>
      </c>
      <c r="G31" s="200">
        <v>28514679.340000004</v>
      </c>
      <c r="H31" s="199"/>
      <c r="I31" s="199">
        <v>1134511</v>
      </c>
      <c r="J31" s="199">
        <v>1122649</v>
      </c>
      <c r="K31" s="199"/>
      <c r="L31" s="199">
        <v>178345</v>
      </c>
      <c r="M31" s="199">
        <v>1678329</v>
      </c>
      <c r="N31" s="199">
        <v>286211</v>
      </c>
      <c r="O31" s="199"/>
      <c r="P31" s="199"/>
      <c r="Q31" s="199"/>
      <c r="R31" s="218">
        <f t="shared" si="10"/>
        <v>32914724.340000004</v>
      </c>
    </row>
    <row r="32" spans="1:18" ht="20.100000000000001" customHeight="1" x14ac:dyDescent="0.2">
      <c r="A32" s="120"/>
      <c r="B32" s="146"/>
      <c r="C32" s="79" t="s">
        <v>77</v>
      </c>
      <c r="D32" s="78" t="s">
        <v>78</v>
      </c>
      <c r="E32" s="199">
        <v>0</v>
      </c>
      <c r="F32" s="199">
        <v>0</v>
      </c>
      <c r="G32" s="200">
        <v>2437438.17</v>
      </c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218">
        <f t="shared" si="10"/>
        <v>2437438.17</v>
      </c>
    </row>
    <row r="33" spans="1:18" ht="20.100000000000001" customHeight="1" x14ac:dyDescent="0.2">
      <c r="A33" s="120"/>
      <c r="B33" s="146"/>
      <c r="C33" s="79" t="s">
        <v>79</v>
      </c>
      <c r="D33" s="78" t="s">
        <v>81</v>
      </c>
      <c r="E33" s="199">
        <v>0</v>
      </c>
      <c r="F33" s="199">
        <v>0</v>
      </c>
      <c r="G33" s="200">
        <v>0</v>
      </c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218">
        <f t="shared" si="10"/>
        <v>0</v>
      </c>
    </row>
    <row r="34" spans="1:18" ht="20.100000000000001" customHeight="1" x14ac:dyDescent="0.2">
      <c r="A34" s="120"/>
      <c r="B34" s="146"/>
      <c r="C34" s="79" t="s">
        <v>80</v>
      </c>
      <c r="D34" s="78" t="s">
        <v>83</v>
      </c>
      <c r="E34" s="199">
        <v>0</v>
      </c>
      <c r="F34" s="199">
        <v>0</v>
      </c>
      <c r="G34" s="200">
        <v>456742.58</v>
      </c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218">
        <f t="shared" si="10"/>
        <v>456742.58</v>
      </c>
    </row>
    <row r="35" spans="1:18" ht="20.100000000000001" customHeight="1" x14ac:dyDescent="0.2">
      <c r="A35" s="120"/>
      <c r="B35" s="146"/>
      <c r="C35" s="79" t="s">
        <v>82</v>
      </c>
      <c r="D35" s="82" t="s">
        <v>258</v>
      </c>
      <c r="E35" s="199">
        <v>0</v>
      </c>
      <c r="F35" s="199">
        <v>0</v>
      </c>
      <c r="G35" s="199">
        <v>0</v>
      </c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218">
        <f t="shared" si="10"/>
        <v>0</v>
      </c>
    </row>
    <row r="36" spans="1:18" ht="20.100000000000001" customHeight="1" x14ac:dyDescent="0.2">
      <c r="A36" s="120"/>
      <c r="B36" s="173"/>
      <c r="C36" s="79" t="s">
        <v>84</v>
      </c>
      <c r="D36" s="78" t="s">
        <v>202</v>
      </c>
      <c r="E36" s="199">
        <v>0</v>
      </c>
      <c r="F36" s="199">
        <v>0</v>
      </c>
      <c r="G36" s="199">
        <v>0</v>
      </c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218">
        <f t="shared" si="10"/>
        <v>0</v>
      </c>
    </row>
    <row r="37" spans="1:18" ht="20.100000000000001" customHeight="1" x14ac:dyDescent="0.25">
      <c r="A37" s="141"/>
      <c r="B37" s="71" t="s">
        <v>85</v>
      </c>
      <c r="C37" s="79"/>
      <c r="D37" s="81" t="s">
        <v>28</v>
      </c>
      <c r="E37" s="206">
        <f>+E38+E39+E40+E41+E42</f>
        <v>0</v>
      </c>
      <c r="F37" s="206">
        <f t="shared" ref="F37:Q37" si="11">+F38+F39+F40+F41+F42</f>
        <v>0</v>
      </c>
      <c r="G37" s="206">
        <f t="shared" si="11"/>
        <v>6974893.0899999999</v>
      </c>
      <c r="H37" s="206">
        <f t="shared" si="11"/>
        <v>0</v>
      </c>
      <c r="I37" s="206">
        <f t="shared" si="11"/>
        <v>211659</v>
      </c>
      <c r="J37" s="206">
        <f t="shared" si="11"/>
        <v>456377</v>
      </c>
      <c r="K37" s="206">
        <f t="shared" si="11"/>
        <v>0</v>
      </c>
      <c r="L37" s="206">
        <f t="shared" si="11"/>
        <v>99651</v>
      </c>
      <c r="M37" s="206">
        <f t="shared" si="11"/>
        <v>402134</v>
      </c>
      <c r="N37" s="206">
        <f t="shared" si="11"/>
        <v>81497</v>
      </c>
      <c r="O37" s="206">
        <f t="shared" si="11"/>
        <v>0</v>
      </c>
      <c r="P37" s="206">
        <f t="shared" si="11"/>
        <v>0</v>
      </c>
      <c r="Q37" s="206">
        <f t="shared" si="11"/>
        <v>0</v>
      </c>
      <c r="R37" s="218">
        <f t="shared" si="10"/>
        <v>8226211.0899999999</v>
      </c>
    </row>
    <row r="38" spans="1:18" ht="20.100000000000001" customHeight="1" x14ac:dyDescent="0.2">
      <c r="A38" s="120"/>
      <c r="B38" s="121"/>
      <c r="C38" s="79" t="s">
        <v>86</v>
      </c>
      <c r="D38" s="78" t="s">
        <v>87</v>
      </c>
      <c r="E38" s="199">
        <v>0</v>
      </c>
      <c r="F38" s="199">
        <v>0</v>
      </c>
      <c r="G38" s="200">
        <v>6956459.0999999996</v>
      </c>
      <c r="H38" s="199"/>
      <c r="I38" s="199">
        <v>211659</v>
      </c>
      <c r="J38" s="199">
        <v>456377</v>
      </c>
      <c r="K38" s="199"/>
      <c r="L38" s="199">
        <v>99651</v>
      </c>
      <c r="M38" s="199">
        <v>402134</v>
      </c>
      <c r="N38" s="199">
        <v>81497</v>
      </c>
      <c r="O38" s="199"/>
      <c r="P38" s="199"/>
      <c r="Q38" s="199"/>
      <c r="R38" s="218">
        <f t="shared" si="10"/>
        <v>8207777.0999999996</v>
      </c>
    </row>
    <row r="39" spans="1:18" ht="20.100000000000001" customHeight="1" x14ac:dyDescent="0.2">
      <c r="A39" s="120"/>
      <c r="B39" s="146"/>
      <c r="C39" s="79" t="s">
        <v>88</v>
      </c>
      <c r="D39" s="78" t="s">
        <v>89</v>
      </c>
      <c r="E39" s="199">
        <v>0</v>
      </c>
      <c r="F39" s="199">
        <v>0</v>
      </c>
      <c r="G39" s="200">
        <v>17386.95</v>
      </c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218">
        <f t="shared" si="10"/>
        <v>17386.95</v>
      </c>
    </row>
    <row r="40" spans="1:18" ht="20.100000000000001" customHeight="1" x14ac:dyDescent="0.2">
      <c r="A40" s="120"/>
      <c r="B40" s="146"/>
      <c r="C40" s="79" t="s">
        <v>90</v>
      </c>
      <c r="D40" s="78" t="s">
        <v>92</v>
      </c>
      <c r="E40" s="199">
        <v>0</v>
      </c>
      <c r="F40" s="199">
        <v>0</v>
      </c>
      <c r="G40" s="200">
        <v>1047.04</v>
      </c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218">
        <f t="shared" si="10"/>
        <v>1047.04</v>
      </c>
    </row>
    <row r="41" spans="1:18" ht="20.100000000000001" customHeight="1" x14ac:dyDescent="0.2">
      <c r="A41" s="120"/>
      <c r="B41" s="146"/>
      <c r="C41" s="79" t="s">
        <v>91</v>
      </c>
      <c r="D41" s="82" t="s">
        <v>259</v>
      </c>
      <c r="E41" s="199">
        <v>0</v>
      </c>
      <c r="F41" s="199">
        <v>0</v>
      </c>
      <c r="G41" s="200">
        <v>0</v>
      </c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218">
        <f t="shared" si="10"/>
        <v>0</v>
      </c>
    </row>
    <row r="42" spans="1:18" ht="20.100000000000001" customHeight="1" x14ac:dyDescent="0.2">
      <c r="A42" s="120"/>
      <c r="B42" s="173"/>
      <c r="C42" s="79" t="s">
        <v>93</v>
      </c>
      <c r="D42" s="78" t="s">
        <v>214</v>
      </c>
      <c r="E42" s="199">
        <v>0</v>
      </c>
      <c r="F42" s="199">
        <v>0</v>
      </c>
      <c r="G42" s="200">
        <v>0</v>
      </c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218">
        <f t="shared" si="10"/>
        <v>0</v>
      </c>
    </row>
    <row r="43" spans="1:18" ht="20.100000000000001" customHeight="1" x14ac:dyDescent="0.2">
      <c r="A43" s="141"/>
      <c r="B43" s="71" t="s">
        <v>94</v>
      </c>
      <c r="C43" s="79"/>
      <c r="D43" s="73" t="s">
        <v>29</v>
      </c>
      <c r="E43" s="206">
        <f>+E44+E45</f>
        <v>0</v>
      </c>
      <c r="F43" s="206">
        <f t="shared" ref="F43:Q43" si="12">+F44+F45</f>
        <v>0</v>
      </c>
      <c r="G43" s="207">
        <f t="shared" si="12"/>
        <v>0</v>
      </c>
      <c r="H43" s="206">
        <f t="shared" si="12"/>
        <v>0</v>
      </c>
      <c r="I43" s="206">
        <f t="shared" si="12"/>
        <v>0</v>
      </c>
      <c r="J43" s="206">
        <f t="shared" si="12"/>
        <v>0</v>
      </c>
      <c r="K43" s="206">
        <f t="shared" si="12"/>
        <v>0</v>
      </c>
      <c r="L43" s="206">
        <f t="shared" si="12"/>
        <v>0</v>
      </c>
      <c r="M43" s="206">
        <f t="shared" si="12"/>
        <v>0</v>
      </c>
      <c r="N43" s="206">
        <f t="shared" si="12"/>
        <v>0</v>
      </c>
      <c r="O43" s="206">
        <f t="shared" si="12"/>
        <v>0</v>
      </c>
      <c r="P43" s="206">
        <f t="shared" si="12"/>
        <v>0</v>
      </c>
      <c r="Q43" s="206">
        <f t="shared" si="12"/>
        <v>0</v>
      </c>
      <c r="R43" s="218">
        <f t="shared" si="10"/>
        <v>0</v>
      </c>
    </row>
    <row r="44" spans="1:18" ht="20.100000000000001" customHeight="1" x14ac:dyDescent="0.2">
      <c r="A44" s="120"/>
      <c r="B44" s="172"/>
      <c r="C44" s="79" t="s">
        <v>95</v>
      </c>
      <c r="D44" s="82" t="s">
        <v>226</v>
      </c>
      <c r="E44" s="199">
        <v>0</v>
      </c>
      <c r="F44" s="199">
        <v>0</v>
      </c>
      <c r="G44" s="200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218">
        <f t="shared" si="10"/>
        <v>0</v>
      </c>
    </row>
    <row r="45" spans="1:18" ht="20.100000000000001" customHeight="1" thickBot="1" x14ac:dyDescent="0.25">
      <c r="A45" s="171"/>
      <c r="B45" s="122"/>
      <c r="C45" s="104" t="s">
        <v>96</v>
      </c>
      <c r="D45" s="105" t="s">
        <v>203</v>
      </c>
      <c r="E45" s="208">
        <v>0</v>
      </c>
      <c r="F45" s="208">
        <v>0</v>
      </c>
      <c r="G45" s="209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20">
        <f t="shared" si="10"/>
        <v>0</v>
      </c>
    </row>
    <row r="46" spans="1:18" ht="20.100000000000001" customHeight="1" thickBot="1" x14ac:dyDescent="0.25">
      <c r="A46" s="286" t="s">
        <v>97</v>
      </c>
      <c r="B46" s="143"/>
      <c r="C46" s="144"/>
      <c r="D46" s="103" t="s">
        <v>26</v>
      </c>
      <c r="E46" s="223">
        <v>84322</v>
      </c>
      <c r="F46" s="223">
        <v>12345</v>
      </c>
      <c r="G46" s="214">
        <f>8012503.49+598192.12</f>
        <v>8610695.6099999994</v>
      </c>
      <c r="H46" s="285"/>
      <c r="I46" s="285"/>
      <c r="J46" s="285"/>
      <c r="K46" s="285"/>
      <c r="L46" s="285"/>
      <c r="M46" s="223">
        <v>65765</v>
      </c>
      <c r="N46" s="285"/>
      <c r="O46" s="285"/>
      <c r="P46" s="285"/>
      <c r="Q46" s="285"/>
      <c r="R46" s="221">
        <f t="shared" si="10"/>
        <v>8773127.6099999994</v>
      </c>
    </row>
    <row r="47" spans="1:18" ht="20.100000000000001" customHeight="1" thickBot="1" x14ac:dyDescent="0.25">
      <c r="A47" s="286" t="s">
        <v>98</v>
      </c>
      <c r="B47" s="145"/>
      <c r="C47" s="146"/>
      <c r="D47" s="103" t="s">
        <v>99</v>
      </c>
      <c r="E47" s="223">
        <v>2354</v>
      </c>
      <c r="F47" s="223">
        <v>3245</v>
      </c>
      <c r="G47" s="214">
        <v>513567</v>
      </c>
      <c r="H47" s="285"/>
      <c r="I47" s="285"/>
      <c r="J47" s="285"/>
      <c r="K47" s="285"/>
      <c r="L47" s="285"/>
      <c r="M47" s="285"/>
      <c r="N47" s="285"/>
      <c r="O47" s="285"/>
      <c r="P47" s="285"/>
      <c r="Q47" s="285"/>
      <c r="R47" s="221">
        <f t="shared" si="10"/>
        <v>519166</v>
      </c>
    </row>
    <row r="48" spans="1:18" ht="20.100000000000001" customHeight="1" thickBot="1" x14ac:dyDescent="0.25">
      <c r="A48" s="286" t="s">
        <v>100</v>
      </c>
      <c r="B48" s="145"/>
      <c r="C48" s="146"/>
      <c r="D48" s="103" t="s">
        <v>15</v>
      </c>
      <c r="E48" s="223">
        <v>85122</v>
      </c>
      <c r="F48" s="223">
        <v>3433</v>
      </c>
      <c r="G48" s="214">
        <v>1929619.11</v>
      </c>
      <c r="H48" s="285"/>
      <c r="I48" s="285"/>
      <c r="J48" s="223">
        <v>2133751</v>
      </c>
      <c r="K48" s="285"/>
      <c r="L48" s="223">
        <v>675876</v>
      </c>
      <c r="M48" s="223">
        <v>288654</v>
      </c>
      <c r="N48" s="223">
        <v>167549</v>
      </c>
      <c r="O48" s="285"/>
      <c r="P48" s="285"/>
      <c r="Q48" s="285"/>
      <c r="R48" s="221">
        <f t="shared" si="10"/>
        <v>5284004.1100000003</v>
      </c>
    </row>
    <row r="49" spans="1:18" ht="20.100000000000001" customHeight="1" thickBot="1" x14ac:dyDescent="0.25">
      <c r="A49" s="102" t="s">
        <v>101</v>
      </c>
      <c r="B49" s="147"/>
      <c r="C49" s="148"/>
      <c r="D49" s="103" t="s">
        <v>16</v>
      </c>
      <c r="E49" s="223">
        <f>+E50+E51</f>
        <v>33951946.159999996</v>
      </c>
      <c r="F49" s="223">
        <f t="shared" ref="F49:Q49" si="13">+F50+F51</f>
        <v>24288</v>
      </c>
      <c r="G49" s="223">
        <f t="shared" si="13"/>
        <v>85682776.639999986</v>
      </c>
      <c r="H49" s="223">
        <f t="shared" si="13"/>
        <v>2379822.5499999998</v>
      </c>
      <c r="I49" s="223">
        <f t="shared" si="13"/>
        <v>87922</v>
      </c>
      <c r="J49" s="223">
        <f t="shared" si="13"/>
        <v>3091782</v>
      </c>
      <c r="K49" s="223">
        <f t="shared" si="13"/>
        <v>0</v>
      </c>
      <c r="L49" s="223">
        <f t="shared" si="13"/>
        <v>1111655</v>
      </c>
      <c r="M49" s="223">
        <f t="shared" si="13"/>
        <v>1194985</v>
      </c>
      <c r="N49" s="223">
        <f t="shared" si="13"/>
        <v>126386</v>
      </c>
      <c r="O49" s="223">
        <f t="shared" si="13"/>
        <v>866044</v>
      </c>
      <c r="P49" s="223">
        <f t="shared" si="13"/>
        <v>0</v>
      </c>
      <c r="Q49" s="223">
        <f t="shared" si="13"/>
        <v>300000</v>
      </c>
      <c r="R49" s="221">
        <f t="shared" si="10"/>
        <v>128817607.34999998</v>
      </c>
    </row>
    <row r="50" spans="1:18" ht="20.100000000000001" customHeight="1" x14ac:dyDescent="0.2">
      <c r="A50" s="149"/>
      <c r="B50" s="123" t="s">
        <v>102</v>
      </c>
      <c r="C50" s="170"/>
      <c r="D50" s="125" t="s">
        <v>103</v>
      </c>
      <c r="E50" s="210">
        <v>0</v>
      </c>
      <c r="F50" s="210">
        <v>0</v>
      </c>
      <c r="G50" s="211">
        <v>57407741.049999997</v>
      </c>
      <c r="H50" s="210"/>
      <c r="I50" s="210">
        <v>87922</v>
      </c>
      <c r="J50" s="210"/>
      <c r="K50" s="210"/>
      <c r="L50" s="210">
        <v>122345</v>
      </c>
      <c r="M50" s="210">
        <v>322651</v>
      </c>
      <c r="N50" s="210">
        <v>35634</v>
      </c>
      <c r="O50" s="210">
        <v>254635</v>
      </c>
      <c r="P50" s="210"/>
      <c r="Q50" s="210"/>
      <c r="R50" s="287">
        <f t="shared" si="10"/>
        <v>58230928.049999997</v>
      </c>
    </row>
    <row r="51" spans="1:18" ht="20.100000000000001" customHeight="1" x14ac:dyDescent="0.2">
      <c r="A51" s="150"/>
      <c r="B51" s="86" t="s">
        <v>104</v>
      </c>
      <c r="C51" s="124"/>
      <c r="D51" s="73" t="s">
        <v>218</v>
      </c>
      <c r="E51" s="199">
        <f>+E52+E53</f>
        <v>33951946.159999996</v>
      </c>
      <c r="F51" s="199">
        <f t="shared" ref="F51:Q51" si="14">+F52+F53</f>
        <v>24288</v>
      </c>
      <c r="G51" s="199">
        <f t="shared" si="14"/>
        <v>28275035.589999996</v>
      </c>
      <c r="H51" s="199">
        <f t="shared" si="14"/>
        <v>2379822.5499999998</v>
      </c>
      <c r="I51" s="199">
        <f t="shared" si="14"/>
        <v>0</v>
      </c>
      <c r="J51" s="199">
        <f t="shared" si="14"/>
        <v>3091782</v>
      </c>
      <c r="K51" s="199">
        <f t="shared" si="14"/>
        <v>0</v>
      </c>
      <c r="L51" s="199">
        <f t="shared" si="14"/>
        <v>989310</v>
      </c>
      <c r="M51" s="199">
        <f t="shared" si="14"/>
        <v>872334</v>
      </c>
      <c r="N51" s="199">
        <f t="shared" si="14"/>
        <v>90752</v>
      </c>
      <c r="O51" s="199">
        <f t="shared" si="14"/>
        <v>611409</v>
      </c>
      <c r="P51" s="199">
        <f t="shared" si="14"/>
        <v>0</v>
      </c>
      <c r="Q51" s="199">
        <f t="shared" si="14"/>
        <v>300000</v>
      </c>
      <c r="R51" s="218">
        <f t="shared" si="10"/>
        <v>70586679.299999982</v>
      </c>
    </row>
    <row r="52" spans="1:18" ht="17.25" customHeight="1" x14ac:dyDescent="0.2">
      <c r="A52" s="159"/>
      <c r="B52" s="160"/>
      <c r="C52" s="77" t="s">
        <v>105</v>
      </c>
      <c r="D52" s="78" t="s">
        <v>219</v>
      </c>
      <c r="E52" s="199">
        <v>23267863</v>
      </c>
      <c r="F52" s="199">
        <v>24288</v>
      </c>
      <c r="G52" s="199">
        <v>28275035.589999996</v>
      </c>
      <c r="H52" s="199">
        <v>2379822.5499999998</v>
      </c>
      <c r="I52" s="199"/>
      <c r="J52" s="199">
        <v>2580396</v>
      </c>
      <c r="K52" s="199"/>
      <c r="L52" s="199">
        <v>945632</v>
      </c>
      <c r="M52" s="199">
        <v>823569</v>
      </c>
      <c r="N52" s="199">
        <v>53241</v>
      </c>
      <c r="O52" s="199">
        <v>376888</v>
      </c>
      <c r="P52" s="199"/>
      <c r="Q52" s="199">
        <v>300000</v>
      </c>
      <c r="R52" s="218">
        <f t="shared" si="10"/>
        <v>59026735.139999993</v>
      </c>
    </row>
    <row r="53" spans="1:18" ht="24.75" customHeight="1" x14ac:dyDescent="0.2">
      <c r="A53" s="159"/>
      <c r="B53" s="161"/>
      <c r="C53" s="77" t="s">
        <v>198</v>
      </c>
      <c r="D53" s="78" t="s">
        <v>220</v>
      </c>
      <c r="E53" s="199">
        <v>10684083.16</v>
      </c>
      <c r="F53" s="199">
        <v>0</v>
      </c>
      <c r="G53" s="199"/>
      <c r="H53" s="199"/>
      <c r="I53" s="199"/>
      <c r="J53" s="199">
        <v>511386</v>
      </c>
      <c r="K53" s="199"/>
      <c r="L53" s="199">
        <v>43678</v>
      </c>
      <c r="M53" s="199">
        <v>48765</v>
      </c>
      <c r="N53" s="199">
        <v>37511</v>
      </c>
      <c r="O53" s="199">
        <v>234521</v>
      </c>
      <c r="P53" s="199"/>
      <c r="Q53" s="199"/>
      <c r="R53" s="218">
        <f t="shared" si="10"/>
        <v>11559944.16</v>
      </c>
    </row>
    <row r="54" spans="1:18" ht="20.100000000000001" customHeight="1" thickBot="1" x14ac:dyDescent="0.25">
      <c r="A54" s="152"/>
      <c r="B54" s="127" t="s">
        <v>106</v>
      </c>
      <c r="C54" s="128"/>
      <c r="D54" s="129" t="s">
        <v>221</v>
      </c>
      <c r="E54" s="208">
        <v>0</v>
      </c>
      <c r="F54" s="208">
        <v>0</v>
      </c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20">
        <f t="shared" si="10"/>
        <v>0</v>
      </c>
    </row>
    <row r="55" spans="1:18" ht="20.100000000000001" customHeight="1" x14ac:dyDescent="0.2">
      <c r="A55" s="284" t="s">
        <v>107</v>
      </c>
      <c r="B55" s="169"/>
      <c r="C55" s="168"/>
      <c r="D55" s="130" t="s">
        <v>30</v>
      </c>
      <c r="E55" s="226">
        <f>+E56+E60</f>
        <v>0</v>
      </c>
      <c r="F55" s="226">
        <f t="shared" ref="F55:Q55" si="15">+F56+F60</f>
        <v>0</v>
      </c>
      <c r="G55" s="226">
        <f t="shared" si="15"/>
        <v>25879427.16</v>
      </c>
      <c r="H55" s="226">
        <f t="shared" si="15"/>
        <v>0</v>
      </c>
      <c r="I55" s="226">
        <f t="shared" si="15"/>
        <v>0</v>
      </c>
      <c r="J55" s="226">
        <f t="shared" si="15"/>
        <v>244338</v>
      </c>
      <c r="K55" s="226">
        <f t="shared" si="15"/>
        <v>0</v>
      </c>
      <c r="L55" s="226">
        <f t="shared" si="15"/>
        <v>598000</v>
      </c>
      <c r="M55" s="226">
        <f t="shared" si="15"/>
        <v>92934</v>
      </c>
      <c r="N55" s="226">
        <f t="shared" si="15"/>
        <v>68866</v>
      </c>
      <c r="O55" s="226">
        <f t="shared" si="15"/>
        <v>0</v>
      </c>
      <c r="P55" s="226">
        <f t="shared" si="15"/>
        <v>0</v>
      </c>
      <c r="Q55" s="226">
        <f t="shared" si="15"/>
        <v>0</v>
      </c>
      <c r="R55" s="288">
        <f t="shared" si="10"/>
        <v>26883565.16</v>
      </c>
    </row>
    <row r="56" spans="1:18" ht="20.100000000000001" customHeight="1" x14ac:dyDescent="0.2">
      <c r="A56" s="153"/>
      <c r="B56" s="86" t="s">
        <v>108</v>
      </c>
      <c r="C56" s="126"/>
      <c r="D56" s="73" t="s">
        <v>109</v>
      </c>
      <c r="E56" s="206">
        <f>+E57+E58+E59</f>
        <v>0</v>
      </c>
      <c r="F56" s="206">
        <f t="shared" ref="F56:Q56" si="16">+F57+F58+F59</f>
        <v>0</v>
      </c>
      <c r="G56" s="206">
        <f t="shared" si="16"/>
        <v>12023222.710000001</v>
      </c>
      <c r="H56" s="206">
        <f t="shared" si="16"/>
        <v>0</v>
      </c>
      <c r="I56" s="206">
        <f t="shared" si="16"/>
        <v>0</v>
      </c>
      <c r="J56" s="206">
        <f t="shared" si="16"/>
        <v>198684</v>
      </c>
      <c r="K56" s="206">
        <f t="shared" si="16"/>
        <v>0</v>
      </c>
      <c r="L56" s="206">
        <f t="shared" si="16"/>
        <v>286438</v>
      </c>
      <c r="M56" s="206">
        <f t="shared" si="16"/>
        <v>46467</v>
      </c>
      <c r="N56" s="206">
        <f t="shared" si="16"/>
        <v>34097</v>
      </c>
      <c r="O56" s="206">
        <f t="shared" si="16"/>
        <v>0</v>
      </c>
      <c r="P56" s="206">
        <f t="shared" si="16"/>
        <v>0</v>
      </c>
      <c r="Q56" s="206">
        <f t="shared" si="16"/>
        <v>0</v>
      </c>
      <c r="R56" s="218">
        <f t="shared" si="10"/>
        <v>12588908.710000001</v>
      </c>
    </row>
    <row r="57" spans="1:18" ht="22.5" customHeight="1" x14ac:dyDescent="0.2">
      <c r="A57" s="163"/>
      <c r="B57" s="165"/>
      <c r="C57" s="77" t="s">
        <v>227</v>
      </c>
      <c r="D57" s="73" t="s">
        <v>111</v>
      </c>
      <c r="E57" s="199">
        <v>0</v>
      </c>
      <c r="F57" s="199">
        <v>0</v>
      </c>
      <c r="G57" s="199">
        <v>157581.54</v>
      </c>
      <c r="H57" s="199"/>
      <c r="I57" s="199"/>
      <c r="J57" s="199">
        <v>23560</v>
      </c>
      <c r="K57" s="199"/>
      <c r="L57" s="199">
        <v>45785</v>
      </c>
      <c r="M57" s="199">
        <v>15489</v>
      </c>
      <c r="N57" s="199">
        <v>10333</v>
      </c>
      <c r="O57" s="199"/>
      <c r="P57" s="199"/>
      <c r="Q57" s="199"/>
      <c r="R57" s="218">
        <f t="shared" si="10"/>
        <v>252748.54</v>
      </c>
    </row>
    <row r="58" spans="1:18" ht="20.100000000000001" customHeight="1" x14ac:dyDescent="0.2">
      <c r="A58" s="164"/>
      <c r="B58" s="166"/>
      <c r="C58" s="77" t="s">
        <v>228</v>
      </c>
      <c r="D58" s="73" t="s">
        <v>112</v>
      </c>
      <c r="E58" s="200">
        <v>0</v>
      </c>
      <c r="F58" s="200">
        <v>0</v>
      </c>
      <c r="G58" s="200">
        <v>9563201.5200000014</v>
      </c>
      <c r="H58" s="200"/>
      <c r="I58" s="200"/>
      <c r="J58" s="200">
        <v>87562</v>
      </c>
      <c r="K58" s="200"/>
      <c r="L58" s="200">
        <v>165981</v>
      </c>
      <c r="M58" s="200">
        <v>15489</v>
      </c>
      <c r="N58" s="200">
        <v>11221</v>
      </c>
      <c r="O58" s="200"/>
      <c r="P58" s="200"/>
      <c r="Q58" s="200"/>
      <c r="R58" s="218">
        <f t="shared" si="10"/>
        <v>9843454.5200000014</v>
      </c>
    </row>
    <row r="59" spans="1:18" ht="20.100000000000001" customHeight="1" x14ac:dyDescent="0.2">
      <c r="A59" s="164"/>
      <c r="B59" s="167"/>
      <c r="C59" s="77" t="s">
        <v>229</v>
      </c>
      <c r="D59" s="73" t="s">
        <v>215</v>
      </c>
      <c r="E59" s="200">
        <v>0</v>
      </c>
      <c r="F59" s="200">
        <v>0</v>
      </c>
      <c r="G59" s="200">
        <v>2302439.65</v>
      </c>
      <c r="H59" s="200"/>
      <c r="I59" s="200"/>
      <c r="J59" s="200">
        <v>87562</v>
      </c>
      <c r="K59" s="200"/>
      <c r="L59" s="200">
        <v>74672</v>
      </c>
      <c r="M59" s="200">
        <v>15489</v>
      </c>
      <c r="N59" s="200">
        <v>12543</v>
      </c>
      <c r="O59" s="200"/>
      <c r="P59" s="200"/>
      <c r="Q59" s="200"/>
      <c r="R59" s="218">
        <f t="shared" si="10"/>
        <v>2492705.65</v>
      </c>
    </row>
    <row r="60" spans="1:18" ht="20.100000000000001" customHeight="1" thickBot="1" x14ac:dyDescent="0.3">
      <c r="A60" s="154"/>
      <c r="B60" s="127" t="s">
        <v>110</v>
      </c>
      <c r="C60" s="91"/>
      <c r="D60" s="129" t="s">
        <v>113</v>
      </c>
      <c r="E60" s="209">
        <v>0</v>
      </c>
      <c r="F60" s="209">
        <v>0</v>
      </c>
      <c r="G60" s="209">
        <v>13856204.449999999</v>
      </c>
      <c r="H60" s="209"/>
      <c r="I60" s="209"/>
      <c r="J60" s="209">
        <v>45654</v>
      </c>
      <c r="K60" s="209"/>
      <c r="L60" s="209">
        <v>311562</v>
      </c>
      <c r="M60" s="209">
        <v>46467</v>
      </c>
      <c r="N60" s="209">
        <v>34769</v>
      </c>
      <c r="O60" s="209"/>
      <c r="P60" s="209"/>
      <c r="Q60" s="209"/>
      <c r="R60" s="220">
        <f t="shared" si="10"/>
        <v>14294656.449999999</v>
      </c>
    </row>
    <row r="61" spans="1:18" ht="23.25" customHeight="1" x14ac:dyDescent="0.2">
      <c r="A61" s="284" t="s">
        <v>114</v>
      </c>
      <c r="B61" s="169"/>
      <c r="C61" s="168"/>
      <c r="D61" s="69" t="s">
        <v>41</v>
      </c>
      <c r="E61" s="227">
        <f>+E62+E68</f>
        <v>316395</v>
      </c>
      <c r="F61" s="227">
        <f t="shared" ref="F61:Q61" si="17">+F62+F68</f>
        <v>122677</v>
      </c>
      <c r="G61" s="227">
        <f t="shared" si="17"/>
        <v>63487734.829999998</v>
      </c>
      <c r="H61" s="227">
        <f t="shared" si="17"/>
        <v>8660468</v>
      </c>
      <c r="I61" s="227">
        <f t="shared" si="17"/>
        <v>4737223</v>
      </c>
      <c r="J61" s="227">
        <f t="shared" si="17"/>
        <v>6072309</v>
      </c>
      <c r="K61" s="227">
        <f t="shared" si="17"/>
        <v>0</v>
      </c>
      <c r="L61" s="227">
        <f t="shared" si="17"/>
        <v>804377</v>
      </c>
      <c r="M61" s="227">
        <f t="shared" si="17"/>
        <v>5312498</v>
      </c>
      <c r="N61" s="227">
        <f t="shared" si="17"/>
        <v>1793548</v>
      </c>
      <c r="O61" s="227">
        <f t="shared" si="17"/>
        <v>0</v>
      </c>
      <c r="P61" s="227">
        <f t="shared" si="17"/>
        <v>0</v>
      </c>
      <c r="Q61" s="227">
        <f t="shared" si="17"/>
        <v>0</v>
      </c>
      <c r="R61" s="288">
        <f t="shared" si="10"/>
        <v>91307229.829999998</v>
      </c>
    </row>
    <row r="62" spans="1:18" ht="27.75" customHeight="1" x14ac:dyDescent="0.2">
      <c r="A62" s="153"/>
      <c r="B62" s="86" t="s">
        <v>115</v>
      </c>
      <c r="C62" s="124"/>
      <c r="D62" s="73" t="s">
        <v>116</v>
      </c>
      <c r="E62" s="212">
        <f>+E63+E64+E65+E66+E67</f>
        <v>69810</v>
      </c>
      <c r="F62" s="212">
        <f t="shared" ref="F62:Q62" si="18">+F63+F64+F65+F66+F67</f>
        <v>72749</v>
      </c>
      <c r="G62" s="212">
        <f t="shared" si="18"/>
        <v>0</v>
      </c>
      <c r="H62" s="212">
        <f t="shared" si="18"/>
        <v>5672400</v>
      </c>
      <c r="I62" s="212">
        <f t="shared" si="18"/>
        <v>4054579</v>
      </c>
      <c r="J62" s="212">
        <f t="shared" si="18"/>
        <v>4741313</v>
      </c>
      <c r="K62" s="212">
        <f t="shared" si="18"/>
        <v>0</v>
      </c>
      <c r="L62" s="212">
        <f t="shared" si="18"/>
        <v>614067</v>
      </c>
      <c r="M62" s="212">
        <f t="shared" si="18"/>
        <v>2594599</v>
      </c>
      <c r="N62" s="212">
        <f t="shared" si="18"/>
        <v>1201047</v>
      </c>
      <c r="O62" s="212">
        <f t="shared" si="18"/>
        <v>0</v>
      </c>
      <c r="P62" s="212">
        <f t="shared" si="18"/>
        <v>0</v>
      </c>
      <c r="Q62" s="212">
        <f t="shared" si="18"/>
        <v>0</v>
      </c>
      <c r="R62" s="218">
        <f t="shared" si="10"/>
        <v>19020564</v>
      </c>
    </row>
    <row r="63" spans="1:18" ht="30.75" customHeight="1" x14ac:dyDescent="0.2">
      <c r="A63" s="159"/>
      <c r="B63" s="160"/>
      <c r="C63" s="77" t="s">
        <v>117</v>
      </c>
      <c r="D63" s="78" t="s">
        <v>118</v>
      </c>
      <c r="E63" s="200">
        <v>21645</v>
      </c>
      <c r="F63" s="200">
        <v>44678</v>
      </c>
      <c r="G63" s="200"/>
      <c r="H63" s="200">
        <v>1345611</v>
      </c>
      <c r="I63" s="200">
        <v>721345</v>
      </c>
      <c r="J63" s="200">
        <v>1350679</v>
      </c>
      <c r="K63" s="200"/>
      <c r="L63" s="200">
        <v>115234</v>
      </c>
      <c r="M63" s="200">
        <v>178345</v>
      </c>
      <c r="N63" s="200">
        <v>322984</v>
      </c>
      <c r="O63" s="200"/>
      <c r="P63" s="200"/>
      <c r="Q63" s="200"/>
      <c r="R63" s="218">
        <f t="shared" si="10"/>
        <v>4100521</v>
      </c>
    </row>
    <row r="64" spans="1:18" ht="27.75" customHeight="1" x14ac:dyDescent="0.2">
      <c r="A64" s="159"/>
      <c r="B64" s="162"/>
      <c r="C64" s="77" t="s">
        <v>119</v>
      </c>
      <c r="D64" s="78" t="s">
        <v>208</v>
      </c>
      <c r="E64" s="199">
        <v>32678</v>
      </c>
      <c r="F64" s="199">
        <v>11288</v>
      </c>
      <c r="G64" s="199"/>
      <c r="H64" s="199">
        <v>4326789</v>
      </c>
      <c r="I64" s="199">
        <v>456322</v>
      </c>
      <c r="J64" s="199">
        <v>846765</v>
      </c>
      <c r="K64" s="199"/>
      <c r="L64" s="199">
        <v>376489</v>
      </c>
      <c r="M64" s="199">
        <v>436789</v>
      </c>
      <c r="N64" s="199">
        <v>854389</v>
      </c>
      <c r="O64" s="199"/>
      <c r="P64" s="199"/>
      <c r="Q64" s="199"/>
      <c r="R64" s="218">
        <f t="shared" si="10"/>
        <v>7341509</v>
      </c>
    </row>
    <row r="65" spans="1:18" ht="27.75" customHeight="1" x14ac:dyDescent="0.2">
      <c r="A65" s="159"/>
      <c r="B65" s="162"/>
      <c r="C65" s="77" t="s">
        <v>120</v>
      </c>
      <c r="D65" s="78" t="s">
        <v>206</v>
      </c>
      <c r="E65" s="200">
        <v>15487</v>
      </c>
      <c r="F65" s="200">
        <v>16783</v>
      </c>
      <c r="G65" s="200"/>
      <c r="H65" s="200"/>
      <c r="I65" s="200">
        <v>2876912</v>
      </c>
      <c r="J65" s="200">
        <v>2543869</v>
      </c>
      <c r="K65" s="200"/>
      <c r="L65" s="200">
        <v>122344</v>
      </c>
      <c r="M65" s="200">
        <v>1979465</v>
      </c>
      <c r="N65" s="200">
        <v>23674</v>
      </c>
      <c r="O65" s="200"/>
      <c r="P65" s="200"/>
      <c r="Q65" s="200"/>
      <c r="R65" s="218">
        <f t="shared" si="10"/>
        <v>7578534</v>
      </c>
    </row>
    <row r="66" spans="1:18" ht="30.75" customHeight="1" x14ac:dyDescent="0.2">
      <c r="A66" s="159"/>
      <c r="B66" s="162"/>
      <c r="C66" s="77" t="s">
        <v>121</v>
      </c>
      <c r="D66" s="78" t="s">
        <v>123</v>
      </c>
      <c r="E66" s="200">
        <v>0</v>
      </c>
      <c r="F66" s="200">
        <v>0</v>
      </c>
      <c r="G66" s="200"/>
      <c r="H66" s="200"/>
      <c r="I66" s="200"/>
      <c r="J66" s="200"/>
      <c r="K66" s="200"/>
      <c r="L66" s="200"/>
      <c r="M66" s="200"/>
      <c r="N66" s="200"/>
      <c r="O66" s="200"/>
      <c r="P66" s="200"/>
      <c r="Q66" s="200"/>
      <c r="R66" s="218">
        <f t="shared" si="10"/>
        <v>0</v>
      </c>
    </row>
    <row r="67" spans="1:18" ht="30.75" customHeight="1" x14ac:dyDescent="0.2">
      <c r="A67" s="159"/>
      <c r="B67" s="161"/>
      <c r="C67" s="77" t="s">
        <v>122</v>
      </c>
      <c r="D67" s="78" t="s">
        <v>204</v>
      </c>
      <c r="E67" s="200">
        <v>0</v>
      </c>
      <c r="F67" s="200">
        <v>0</v>
      </c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0"/>
      <c r="R67" s="218">
        <f t="shared" si="10"/>
        <v>0</v>
      </c>
    </row>
    <row r="68" spans="1:18" ht="24" customHeight="1" x14ac:dyDescent="0.2">
      <c r="A68" s="150"/>
      <c r="B68" s="86" t="s">
        <v>124</v>
      </c>
      <c r="C68" s="87"/>
      <c r="D68" s="73" t="s">
        <v>125</v>
      </c>
      <c r="E68" s="212">
        <f>+E69+E70+E71+E72+E73</f>
        <v>246585</v>
      </c>
      <c r="F68" s="212">
        <f t="shared" ref="F68:Q68" si="19">+F69+F70+F71+F72+F73</f>
        <v>49928</v>
      </c>
      <c r="G68" s="212">
        <f t="shared" si="19"/>
        <v>63487734.829999998</v>
      </c>
      <c r="H68" s="212">
        <f t="shared" si="19"/>
        <v>2988068</v>
      </c>
      <c r="I68" s="212">
        <f t="shared" si="19"/>
        <v>682644</v>
      </c>
      <c r="J68" s="212">
        <f t="shared" si="19"/>
        <v>1330996</v>
      </c>
      <c r="K68" s="212">
        <f t="shared" si="19"/>
        <v>0</v>
      </c>
      <c r="L68" s="212">
        <f t="shared" si="19"/>
        <v>190310</v>
      </c>
      <c r="M68" s="212">
        <f t="shared" si="19"/>
        <v>2717899</v>
      </c>
      <c r="N68" s="212">
        <f t="shared" si="19"/>
        <v>592501</v>
      </c>
      <c r="O68" s="212">
        <f t="shared" si="19"/>
        <v>0</v>
      </c>
      <c r="P68" s="212">
        <f t="shared" si="19"/>
        <v>0</v>
      </c>
      <c r="Q68" s="212">
        <f t="shared" si="19"/>
        <v>0</v>
      </c>
      <c r="R68" s="218">
        <f t="shared" si="10"/>
        <v>72286665.829999998</v>
      </c>
    </row>
    <row r="69" spans="1:18" ht="29.25" customHeight="1" x14ac:dyDescent="0.2">
      <c r="A69" s="159"/>
      <c r="B69" s="160"/>
      <c r="C69" s="77" t="s">
        <v>126</v>
      </c>
      <c r="D69" s="78" t="s">
        <v>127</v>
      </c>
      <c r="E69" s="200">
        <v>54678</v>
      </c>
      <c r="F69" s="200">
        <v>33217</v>
      </c>
      <c r="G69" s="200">
        <v>16238174.880000001</v>
      </c>
      <c r="H69" s="200">
        <v>876883</v>
      </c>
      <c r="I69" s="200">
        <v>213568</v>
      </c>
      <c r="J69" s="200">
        <v>325639</v>
      </c>
      <c r="K69" s="200"/>
      <c r="L69" s="200">
        <v>57456</v>
      </c>
      <c r="M69" s="200">
        <v>226456</v>
      </c>
      <c r="N69" s="200">
        <v>123723</v>
      </c>
      <c r="O69" s="200"/>
      <c r="P69" s="200"/>
      <c r="Q69" s="200"/>
      <c r="R69" s="218">
        <f t="shared" si="10"/>
        <v>18149794.880000003</v>
      </c>
    </row>
    <row r="70" spans="1:18" ht="31.5" customHeight="1" x14ac:dyDescent="0.2">
      <c r="A70" s="159"/>
      <c r="B70" s="162"/>
      <c r="C70" s="77" t="s">
        <v>128</v>
      </c>
      <c r="D70" s="78" t="s">
        <v>209</v>
      </c>
      <c r="E70" s="200">
        <v>167233</v>
      </c>
      <c r="F70" s="200">
        <v>12113</v>
      </c>
      <c r="G70" s="200">
        <v>9405380.7899999991</v>
      </c>
      <c r="H70" s="200">
        <v>1456456</v>
      </c>
      <c r="I70" s="200">
        <v>112755</v>
      </c>
      <c r="J70" s="200">
        <v>454678</v>
      </c>
      <c r="K70" s="200"/>
      <c r="L70" s="200">
        <v>87487</v>
      </c>
      <c r="M70" s="200">
        <v>134674</v>
      </c>
      <c r="N70" s="200">
        <v>456322</v>
      </c>
      <c r="O70" s="200"/>
      <c r="P70" s="200"/>
      <c r="Q70" s="200"/>
      <c r="R70" s="218">
        <f t="shared" si="10"/>
        <v>12287098.789999999</v>
      </c>
    </row>
    <row r="71" spans="1:18" ht="27" customHeight="1" x14ac:dyDescent="0.2">
      <c r="A71" s="159"/>
      <c r="B71" s="162"/>
      <c r="C71" s="77" t="s">
        <v>129</v>
      </c>
      <c r="D71" s="78" t="s">
        <v>207</v>
      </c>
      <c r="E71" s="200">
        <v>24674</v>
      </c>
      <c r="F71" s="200">
        <v>4598</v>
      </c>
      <c r="G71" s="200">
        <v>37844179.159999996</v>
      </c>
      <c r="H71" s="200">
        <v>654729</v>
      </c>
      <c r="I71" s="200">
        <v>356321</v>
      </c>
      <c r="J71" s="200">
        <v>550679</v>
      </c>
      <c r="K71" s="200"/>
      <c r="L71" s="200">
        <v>45367</v>
      </c>
      <c r="M71" s="200">
        <v>2356769</v>
      </c>
      <c r="N71" s="200">
        <v>12456</v>
      </c>
      <c r="O71" s="200"/>
      <c r="P71" s="200"/>
      <c r="Q71" s="200"/>
      <c r="R71" s="218">
        <f t="shared" si="10"/>
        <v>41849772.159999996</v>
      </c>
    </row>
    <row r="72" spans="1:18" ht="30.75" customHeight="1" x14ac:dyDescent="0.2">
      <c r="A72" s="159"/>
      <c r="B72" s="162"/>
      <c r="C72" s="77" t="s">
        <v>130</v>
      </c>
      <c r="D72" s="78" t="s">
        <v>132</v>
      </c>
      <c r="E72" s="200">
        <v>0</v>
      </c>
      <c r="F72" s="200">
        <v>0</v>
      </c>
      <c r="G72" s="200"/>
      <c r="H72" s="200"/>
      <c r="I72" s="200"/>
      <c r="J72" s="200"/>
      <c r="K72" s="200"/>
      <c r="L72" s="200"/>
      <c r="M72" s="200"/>
      <c r="N72" s="200"/>
      <c r="O72" s="200"/>
      <c r="P72" s="200"/>
      <c r="Q72" s="200"/>
      <c r="R72" s="218">
        <f t="shared" si="10"/>
        <v>0</v>
      </c>
    </row>
    <row r="73" spans="1:18" ht="30.75" customHeight="1" x14ac:dyDescent="0.2">
      <c r="A73" s="159"/>
      <c r="B73" s="161"/>
      <c r="C73" s="77" t="s">
        <v>131</v>
      </c>
      <c r="D73" s="78" t="s">
        <v>205</v>
      </c>
      <c r="E73" s="200">
        <v>0</v>
      </c>
      <c r="F73" s="200">
        <v>0</v>
      </c>
      <c r="G73" s="200"/>
      <c r="H73" s="200"/>
      <c r="I73" s="200"/>
      <c r="J73" s="200"/>
      <c r="K73" s="200"/>
      <c r="L73" s="200"/>
      <c r="M73" s="200"/>
      <c r="N73" s="200"/>
      <c r="O73" s="200"/>
      <c r="P73" s="200"/>
      <c r="Q73" s="200"/>
      <c r="R73" s="218">
        <f t="shared" si="10"/>
        <v>0</v>
      </c>
    </row>
    <row r="74" spans="1:18" ht="27.75" customHeight="1" thickBot="1" x14ac:dyDescent="0.25">
      <c r="A74" s="152"/>
      <c r="B74" s="127" t="s">
        <v>230</v>
      </c>
      <c r="C74" s="131"/>
      <c r="D74" s="129" t="s">
        <v>231</v>
      </c>
      <c r="E74" s="213">
        <v>0</v>
      </c>
      <c r="F74" s="213"/>
      <c r="G74" s="209">
        <v>1641415.46</v>
      </c>
      <c r="H74" s="213"/>
      <c r="I74" s="213"/>
      <c r="J74" s="213"/>
      <c r="K74" s="213"/>
      <c r="L74" s="213"/>
      <c r="M74" s="213"/>
      <c r="N74" s="213"/>
      <c r="O74" s="213"/>
      <c r="P74" s="213"/>
      <c r="Q74" s="213"/>
      <c r="R74" s="220">
        <f t="shared" si="10"/>
        <v>1641415.46</v>
      </c>
    </row>
    <row r="75" spans="1:18" ht="20.100000000000001" customHeight="1" x14ac:dyDescent="0.2">
      <c r="A75" s="284" t="s">
        <v>133</v>
      </c>
      <c r="B75" s="169"/>
      <c r="C75" s="168"/>
      <c r="D75" s="69" t="s">
        <v>210</v>
      </c>
      <c r="E75" s="227">
        <f>+E76+E79+E80+E81+E82+E83</f>
        <v>345787</v>
      </c>
      <c r="F75" s="227">
        <f t="shared" ref="F75:Q75" si="20">+F76+F79+F80+F81+F82+F83</f>
        <v>37048</v>
      </c>
      <c r="G75" s="227">
        <f t="shared" si="20"/>
        <v>18632756.210000001</v>
      </c>
      <c r="H75" s="227">
        <f t="shared" si="20"/>
        <v>15029483.23</v>
      </c>
      <c r="I75" s="227">
        <f t="shared" si="20"/>
        <v>2311138</v>
      </c>
      <c r="J75" s="227">
        <f t="shared" si="20"/>
        <v>8996769.879999999</v>
      </c>
      <c r="K75" s="227">
        <f t="shared" si="20"/>
        <v>0</v>
      </c>
      <c r="L75" s="227">
        <f t="shared" si="20"/>
        <v>1274321</v>
      </c>
      <c r="M75" s="227">
        <f t="shared" si="20"/>
        <v>880922</v>
      </c>
      <c r="N75" s="227">
        <f t="shared" si="20"/>
        <v>359819</v>
      </c>
      <c r="O75" s="227">
        <f t="shared" si="20"/>
        <v>0</v>
      </c>
      <c r="P75" s="227">
        <f t="shared" si="20"/>
        <v>0</v>
      </c>
      <c r="Q75" s="227">
        <f t="shared" si="20"/>
        <v>0</v>
      </c>
      <c r="R75" s="288">
        <f t="shared" si="10"/>
        <v>47868044.319999993</v>
      </c>
    </row>
    <row r="76" spans="1:18" ht="27.75" customHeight="1" x14ac:dyDescent="0.2">
      <c r="A76" s="153"/>
      <c r="B76" s="86" t="s">
        <v>134</v>
      </c>
      <c r="C76" s="124"/>
      <c r="D76" s="73" t="s">
        <v>135</v>
      </c>
      <c r="E76" s="212">
        <f>+E77+E78</f>
        <v>26691</v>
      </c>
      <c r="F76" s="212">
        <f t="shared" ref="F76:Q76" si="21">+F77+F78</f>
        <v>0</v>
      </c>
      <c r="G76" s="212">
        <f t="shared" si="21"/>
        <v>8491730.8200000003</v>
      </c>
      <c r="H76" s="212">
        <f t="shared" si="21"/>
        <v>830952.58</v>
      </c>
      <c r="I76" s="212">
        <f t="shared" si="21"/>
        <v>1191041</v>
      </c>
      <c r="J76" s="212">
        <f t="shared" si="21"/>
        <v>820090</v>
      </c>
      <c r="K76" s="212">
        <f t="shared" si="21"/>
        <v>0</v>
      </c>
      <c r="L76" s="212">
        <f t="shared" si="21"/>
        <v>135113</v>
      </c>
      <c r="M76" s="212">
        <f t="shared" si="21"/>
        <v>211755</v>
      </c>
      <c r="N76" s="212">
        <f t="shared" si="21"/>
        <v>40077</v>
      </c>
      <c r="O76" s="212">
        <f t="shared" si="21"/>
        <v>0</v>
      </c>
      <c r="P76" s="212">
        <f t="shared" si="21"/>
        <v>0</v>
      </c>
      <c r="Q76" s="212">
        <f t="shared" si="21"/>
        <v>0</v>
      </c>
      <c r="R76" s="218">
        <f t="shared" si="10"/>
        <v>11747450.4</v>
      </c>
    </row>
    <row r="77" spans="1:18" ht="20.100000000000001" customHeight="1" x14ac:dyDescent="0.2">
      <c r="A77" s="159"/>
      <c r="B77" s="160"/>
      <c r="C77" s="77" t="s">
        <v>136</v>
      </c>
      <c r="D77" s="78" t="s">
        <v>31</v>
      </c>
      <c r="E77" s="200">
        <v>14325</v>
      </c>
      <c r="F77" s="200">
        <v>0</v>
      </c>
      <c r="G77" s="200">
        <v>4627879.82</v>
      </c>
      <c r="H77" s="200">
        <v>830952.58</v>
      </c>
      <c r="I77" s="200">
        <v>879654</v>
      </c>
      <c r="J77" s="200">
        <v>465435</v>
      </c>
      <c r="K77" s="200"/>
      <c r="L77" s="200">
        <v>122546</v>
      </c>
      <c r="M77" s="200">
        <v>165879</v>
      </c>
      <c r="N77" s="200">
        <v>25765</v>
      </c>
      <c r="O77" s="200"/>
      <c r="P77" s="200"/>
      <c r="Q77" s="200"/>
      <c r="R77" s="218">
        <f t="shared" si="10"/>
        <v>7132436.4000000004</v>
      </c>
    </row>
    <row r="78" spans="1:18" ht="20.100000000000001" customHeight="1" x14ac:dyDescent="0.2">
      <c r="A78" s="159"/>
      <c r="B78" s="161"/>
      <c r="C78" s="77" t="s">
        <v>137</v>
      </c>
      <c r="D78" s="78" t="s">
        <v>138</v>
      </c>
      <c r="E78" s="200">
        <v>12366</v>
      </c>
      <c r="F78" s="200">
        <v>0</v>
      </c>
      <c r="G78" s="200">
        <v>3863851</v>
      </c>
      <c r="H78" s="200"/>
      <c r="I78" s="200">
        <v>311387</v>
      </c>
      <c r="J78" s="200">
        <v>354655</v>
      </c>
      <c r="K78" s="200"/>
      <c r="L78" s="200">
        <v>12567</v>
      </c>
      <c r="M78" s="200">
        <v>45876</v>
      </c>
      <c r="N78" s="200">
        <v>14312</v>
      </c>
      <c r="O78" s="200"/>
      <c r="P78" s="200"/>
      <c r="Q78" s="200"/>
      <c r="R78" s="218">
        <f t="shared" si="10"/>
        <v>4615014</v>
      </c>
    </row>
    <row r="79" spans="1:18" ht="30.75" customHeight="1" x14ac:dyDescent="0.2">
      <c r="A79" s="151"/>
      <c r="B79" s="86" t="s">
        <v>139</v>
      </c>
      <c r="C79" s="155"/>
      <c r="D79" s="73" t="s">
        <v>140</v>
      </c>
      <c r="E79" s="200">
        <v>15788</v>
      </c>
      <c r="F79" s="200">
        <v>8654</v>
      </c>
      <c r="G79" s="200">
        <v>381937.5</v>
      </c>
      <c r="H79" s="212"/>
      <c r="I79" s="200">
        <v>478000</v>
      </c>
      <c r="J79" s="200">
        <v>2276515</v>
      </c>
      <c r="K79" s="212"/>
      <c r="L79" s="200">
        <v>768213</v>
      </c>
      <c r="M79" s="200">
        <v>125673</v>
      </c>
      <c r="N79" s="200">
        <v>176444</v>
      </c>
      <c r="O79" s="212"/>
      <c r="P79" s="212"/>
      <c r="Q79" s="212"/>
      <c r="R79" s="218">
        <f t="shared" si="10"/>
        <v>4231224.5</v>
      </c>
    </row>
    <row r="80" spans="1:18" ht="26.25" customHeight="1" x14ac:dyDescent="0.2">
      <c r="A80" s="150"/>
      <c r="B80" s="86" t="s">
        <v>141</v>
      </c>
      <c r="C80" s="157"/>
      <c r="D80" s="73" t="s">
        <v>142</v>
      </c>
      <c r="E80" s="212">
        <v>0</v>
      </c>
      <c r="F80" s="212">
        <v>0</v>
      </c>
      <c r="G80" s="200">
        <v>992479</v>
      </c>
      <c r="H80" s="212"/>
      <c r="I80" s="200">
        <v>369897</v>
      </c>
      <c r="J80" s="200">
        <v>3934678</v>
      </c>
      <c r="K80" s="212"/>
      <c r="L80" s="200">
        <v>95683</v>
      </c>
      <c r="M80" s="200">
        <v>376586</v>
      </c>
      <c r="N80" s="200">
        <v>23657</v>
      </c>
      <c r="O80" s="212"/>
      <c r="P80" s="212"/>
      <c r="Q80" s="212"/>
      <c r="R80" s="218">
        <f t="shared" si="10"/>
        <v>5792980</v>
      </c>
    </row>
    <row r="81" spans="1:18" ht="29.25" customHeight="1" x14ac:dyDescent="0.2">
      <c r="A81" s="150"/>
      <c r="B81" s="86" t="s">
        <v>143</v>
      </c>
      <c r="C81" s="157"/>
      <c r="D81" s="73" t="s">
        <v>144</v>
      </c>
      <c r="E81" s="212">
        <v>0</v>
      </c>
      <c r="F81" s="212">
        <v>0</v>
      </c>
      <c r="G81" s="212"/>
      <c r="H81" s="212"/>
      <c r="I81" s="212"/>
      <c r="J81" s="212"/>
      <c r="K81" s="212"/>
      <c r="L81" s="212"/>
      <c r="M81" s="212"/>
      <c r="N81" s="212"/>
      <c r="O81" s="212"/>
      <c r="P81" s="212"/>
      <c r="Q81" s="212"/>
      <c r="R81" s="218">
        <f t="shared" si="10"/>
        <v>0</v>
      </c>
    </row>
    <row r="82" spans="1:18" ht="27.75" customHeight="1" x14ac:dyDescent="0.2">
      <c r="A82" s="150"/>
      <c r="B82" s="86" t="s">
        <v>145</v>
      </c>
      <c r="C82" s="157"/>
      <c r="D82" s="73" t="s">
        <v>146</v>
      </c>
      <c r="E82" s="200">
        <v>35765</v>
      </c>
      <c r="F82" s="200">
        <v>9655</v>
      </c>
      <c r="G82" s="200">
        <v>8766608.8900000006</v>
      </c>
      <c r="H82" s="200">
        <v>14018530.65</v>
      </c>
      <c r="I82" s="200">
        <v>217834</v>
      </c>
      <c r="J82" s="200">
        <v>567887</v>
      </c>
      <c r="K82" s="212"/>
      <c r="L82" s="200">
        <v>87689</v>
      </c>
      <c r="M82" s="200">
        <v>65432</v>
      </c>
      <c r="N82" s="200">
        <v>22123</v>
      </c>
      <c r="O82" s="212"/>
      <c r="P82" s="212"/>
      <c r="Q82" s="212"/>
      <c r="R82" s="218">
        <f t="shared" si="10"/>
        <v>23791524.539999999</v>
      </c>
    </row>
    <row r="83" spans="1:18" ht="30" customHeight="1" thickBot="1" x14ac:dyDescent="0.25">
      <c r="A83" s="156"/>
      <c r="B83" s="127" t="s">
        <v>147</v>
      </c>
      <c r="C83" s="158"/>
      <c r="D83" s="129" t="s">
        <v>148</v>
      </c>
      <c r="E83" s="209">
        <v>267543</v>
      </c>
      <c r="F83" s="209">
        <v>18739</v>
      </c>
      <c r="G83" s="213"/>
      <c r="H83" s="209">
        <v>180000</v>
      </c>
      <c r="I83" s="209">
        <v>54366</v>
      </c>
      <c r="J83" s="209">
        <v>1397599.88</v>
      </c>
      <c r="K83" s="213"/>
      <c r="L83" s="209">
        <v>187623</v>
      </c>
      <c r="M83" s="209">
        <v>101476</v>
      </c>
      <c r="N83" s="209">
        <v>97518</v>
      </c>
      <c r="O83" s="213"/>
      <c r="P83" s="213"/>
      <c r="Q83" s="213"/>
      <c r="R83" s="220">
        <f t="shared" si="10"/>
        <v>2304864.88</v>
      </c>
    </row>
    <row r="84" spans="1:18" ht="20.100000000000001" customHeight="1" x14ac:dyDescent="0.2">
      <c r="A84" s="284" t="s">
        <v>149</v>
      </c>
      <c r="B84" s="169"/>
      <c r="C84" s="168"/>
      <c r="D84" s="69" t="s">
        <v>211</v>
      </c>
      <c r="E84" s="227">
        <f>+E85+E86+E87+E88+E89</f>
        <v>0</v>
      </c>
      <c r="F84" s="227">
        <f t="shared" ref="F84:Q84" si="22">+F85+F86+F87+F88+F89</f>
        <v>0</v>
      </c>
      <c r="G84" s="227">
        <f t="shared" si="22"/>
        <v>0</v>
      </c>
      <c r="H84" s="227">
        <f t="shared" si="22"/>
        <v>0</v>
      </c>
      <c r="I84" s="227">
        <f t="shared" si="22"/>
        <v>722334</v>
      </c>
      <c r="J84" s="227">
        <f t="shared" si="22"/>
        <v>3757385</v>
      </c>
      <c r="K84" s="227">
        <f t="shared" si="22"/>
        <v>0</v>
      </c>
      <c r="L84" s="227">
        <f t="shared" si="22"/>
        <v>587561</v>
      </c>
      <c r="M84" s="227">
        <f t="shared" si="22"/>
        <v>35657</v>
      </c>
      <c r="N84" s="227">
        <f t="shared" si="22"/>
        <v>144878</v>
      </c>
      <c r="O84" s="227">
        <f t="shared" si="22"/>
        <v>0</v>
      </c>
      <c r="P84" s="227">
        <f t="shared" si="22"/>
        <v>0</v>
      </c>
      <c r="Q84" s="227">
        <f t="shared" si="22"/>
        <v>0</v>
      </c>
      <c r="R84" s="205">
        <f t="shared" si="10"/>
        <v>5247815</v>
      </c>
    </row>
    <row r="85" spans="1:18" ht="24" customHeight="1" x14ac:dyDescent="0.2">
      <c r="A85" s="153"/>
      <c r="B85" s="86" t="s">
        <v>150</v>
      </c>
      <c r="C85" s="157"/>
      <c r="D85" s="73" t="s">
        <v>151</v>
      </c>
      <c r="E85" s="200">
        <v>0</v>
      </c>
      <c r="F85" s="200">
        <v>0</v>
      </c>
      <c r="G85" s="200"/>
      <c r="H85" s="200"/>
      <c r="I85" s="200"/>
      <c r="J85" s="200">
        <v>1822674</v>
      </c>
      <c r="K85" s="200"/>
      <c r="L85" s="200">
        <v>587561</v>
      </c>
      <c r="M85" s="200">
        <v>35657</v>
      </c>
      <c r="N85" s="200">
        <v>112765</v>
      </c>
      <c r="O85" s="200"/>
      <c r="P85" s="200"/>
      <c r="Q85" s="200"/>
      <c r="R85" s="218">
        <f t="shared" si="10"/>
        <v>2558657</v>
      </c>
    </row>
    <row r="86" spans="1:18" ht="20.100000000000001" customHeight="1" x14ac:dyDescent="0.2">
      <c r="A86" s="150"/>
      <c r="B86" s="86" t="s">
        <v>152</v>
      </c>
      <c r="C86" s="157"/>
      <c r="D86" s="73" t="s">
        <v>153</v>
      </c>
      <c r="E86" s="200">
        <v>0</v>
      </c>
      <c r="F86" s="200">
        <v>0</v>
      </c>
      <c r="G86" s="200"/>
      <c r="H86" s="200"/>
      <c r="I86" s="200">
        <v>722334</v>
      </c>
      <c r="J86" s="200">
        <v>1934711</v>
      </c>
      <c r="K86" s="200"/>
      <c r="L86" s="200"/>
      <c r="M86" s="200"/>
      <c r="N86" s="200">
        <v>32113</v>
      </c>
      <c r="O86" s="200"/>
      <c r="P86" s="200"/>
      <c r="Q86" s="200"/>
      <c r="R86" s="218">
        <f t="shared" si="10"/>
        <v>2689158</v>
      </c>
    </row>
    <row r="87" spans="1:18" ht="26.25" customHeight="1" x14ac:dyDescent="0.2">
      <c r="A87" s="150"/>
      <c r="B87" s="86" t="s">
        <v>154</v>
      </c>
      <c r="C87" s="157"/>
      <c r="D87" s="73" t="s">
        <v>155</v>
      </c>
      <c r="E87" s="200">
        <v>0</v>
      </c>
      <c r="F87" s="200">
        <v>0</v>
      </c>
      <c r="G87" s="200"/>
      <c r="H87" s="200"/>
      <c r="I87" s="200"/>
      <c r="J87" s="200"/>
      <c r="K87" s="200"/>
      <c r="L87" s="200"/>
      <c r="M87" s="200"/>
      <c r="N87" s="200"/>
      <c r="O87" s="200"/>
      <c r="P87" s="200"/>
      <c r="Q87" s="200"/>
      <c r="R87" s="218">
        <f t="shared" si="10"/>
        <v>0</v>
      </c>
    </row>
    <row r="88" spans="1:18" ht="23.25" customHeight="1" x14ac:dyDescent="0.2">
      <c r="A88" s="150"/>
      <c r="B88" s="86" t="s">
        <v>156</v>
      </c>
      <c r="C88" s="157"/>
      <c r="D88" s="73" t="s">
        <v>157</v>
      </c>
      <c r="E88" s="200">
        <v>0</v>
      </c>
      <c r="F88" s="200">
        <v>0</v>
      </c>
      <c r="G88" s="200"/>
      <c r="H88" s="200"/>
      <c r="I88" s="200"/>
      <c r="J88" s="200"/>
      <c r="K88" s="200"/>
      <c r="L88" s="200"/>
      <c r="M88" s="200"/>
      <c r="N88" s="200"/>
      <c r="O88" s="200"/>
      <c r="P88" s="200"/>
      <c r="Q88" s="200"/>
      <c r="R88" s="218">
        <f t="shared" si="10"/>
        <v>0</v>
      </c>
    </row>
    <row r="89" spans="1:18" ht="26.25" customHeight="1" thickBot="1" x14ac:dyDescent="0.25">
      <c r="A89" s="156"/>
      <c r="B89" s="127" t="s">
        <v>158</v>
      </c>
      <c r="C89" s="158"/>
      <c r="D89" s="129" t="s">
        <v>159</v>
      </c>
      <c r="E89" s="209">
        <v>0</v>
      </c>
      <c r="F89" s="209">
        <v>0</v>
      </c>
      <c r="G89" s="209"/>
      <c r="H89" s="209"/>
      <c r="I89" s="209"/>
      <c r="J89" s="209"/>
      <c r="K89" s="209"/>
      <c r="L89" s="209"/>
      <c r="M89" s="209"/>
      <c r="N89" s="209"/>
      <c r="O89" s="209"/>
      <c r="P89" s="209"/>
      <c r="Q89" s="209"/>
      <c r="R89" s="220">
        <f t="shared" si="10"/>
        <v>0</v>
      </c>
    </row>
    <row r="90" spans="1:18" ht="20.100000000000001" customHeight="1" x14ac:dyDescent="0.2">
      <c r="A90" s="284" t="s">
        <v>160</v>
      </c>
      <c r="B90" s="175"/>
      <c r="C90" s="179"/>
      <c r="D90" s="69" t="s">
        <v>212</v>
      </c>
      <c r="E90" s="227">
        <f>+E91+E92+E93+E94+E95+E96</f>
        <v>61999</v>
      </c>
      <c r="F90" s="227">
        <v>0</v>
      </c>
      <c r="G90" s="227">
        <f>+G91+G92+G93+G94+G95+G96</f>
        <v>10875923.140000001</v>
      </c>
      <c r="H90" s="227">
        <f t="shared" ref="H90:Q90" si="23">+H91+H92+H93+H94+H95+H96</f>
        <v>0</v>
      </c>
      <c r="I90" s="227">
        <f t="shared" si="23"/>
        <v>1555145</v>
      </c>
      <c r="J90" s="227">
        <f t="shared" si="23"/>
        <v>1462138</v>
      </c>
      <c r="K90" s="227">
        <f t="shared" si="23"/>
        <v>0</v>
      </c>
      <c r="L90" s="227">
        <f t="shared" si="23"/>
        <v>1016937</v>
      </c>
      <c r="M90" s="227">
        <f t="shared" si="23"/>
        <v>57145</v>
      </c>
      <c r="N90" s="227">
        <f t="shared" si="23"/>
        <v>0</v>
      </c>
      <c r="O90" s="227">
        <f t="shared" si="23"/>
        <v>0</v>
      </c>
      <c r="P90" s="227">
        <f t="shared" si="23"/>
        <v>0</v>
      </c>
      <c r="Q90" s="227">
        <f t="shared" si="23"/>
        <v>0</v>
      </c>
      <c r="R90" s="289">
        <f t="shared" si="10"/>
        <v>15029287.140000001</v>
      </c>
    </row>
    <row r="91" spans="1:18" ht="20.100000000000001" customHeight="1" x14ac:dyDescent="0.2">
      <c r="A91" s="176"/>
      <c r="B91" s="86" t="s">
        <v>161</v>
      </c>
      <c r="C91" s="157"/>
      <c r="D91" s="73" t="s">
        <v>163</v>
      </c>
      <c r="E91" s="200">
        <v>46345</v>
      </c>
      <c r="F91" s="200">
        <v>10211</v>
      </c>
      <c r="G91" s="200">
        <v>5579388.1499999994</v>
      </c>
      <c r="H91" s="200"/>
      <c r="I91" s="200">
        <v>756789</v>
      </c>
      <c r="J91" s="200">
        <v>1349682</v>
      </c>
      <c r="K91" s="200"/>
      <c r="L91" s="200">
        <v>522342</v>
      </c>
      <c r="M91" s="200">
        <v>22343</v>
      </c>
      <c r="N91" s="200"/>
      <c r="O91" s="200"/>
      <c r="P91" s="200"/>
      <c r="Q91" s="200"/>
      <c r="R91" s="290">
        <f t="shared" si="10"/>
        <v>8287100.1499999994</v>
      </c>
    </row>
    <row r="92" spans="1:18" ht="20.100000000000001" customHeight="1" x14ac:dyDescent="0.2">
      <c r="A92" s="177"/>
      <c r="B92" s="86" t="s">
        <v>162</v>
      </c>
      <c r="C92" s="157"/>
      <c r="D92" s="73" t="s">
        <v>165</v>
      </c>
      <c r="E92" s="200">
        <v>15654</v>
      </c>
      <c r="F92" s="200">
        <v>13543</v>
      </c>
      <c r="G92" s="200"/>
      <c r="H92" s="200"/>
      <c r="I92" s="200"/>
      <c r="J92" s="200"/>
      <c r="K92" s="200"/>
      <c r="L92" s="200">
        <v>282217</v>
      </c>
      <c r="M92" s="200">
        <v>22343</v>
      </c>
      <c r="N92" s="200"/>
      <c r="O92" s="200"/>
      <c r="P92" s="200"/>
      <c r="Q92" s="200"/>
      <c r="R92" s="290">
        <f t="shared" si="10"/>
        <v>333757</v>
      </c>
    </row>
    <row r="93" spans="1:18" ht="27.75" customHeight="1" x14ac:dyDescent="0.2">
      <c r="A93" s="177"/>
      <c r="B93" s="86" t="s">
        <v>164</v>
      </c>
      <c r="C93" s="157"/>
      <c r="D93" s="73" t="s">
        <v>167</v>
      </c>
      <c r="E93" s="200">
        <v>0</v>
      </c>
      <c r="F93" s="200"/>
      <c r="G93" s="200"/>
      <c r="H93" s="200"/>
      <c r="I93" s="200"/>
      <c r="J93" s="200"/>
      <c r="K93" s="200"/>
      <c r="L93" s="200"/>
      <c r="M93" s="200"/>
      <c r="N93" s="200"/>
      <c r="O93" s="200"/>
      <c r="P93" s="200"/>
      <c r="Q93" s="200"/>
      <c r="R93" s="290">
        <f t="shared" si="10"/>
        <v>0</v>
      </c>
    </row>
    <row r="94" spans="1:18" ht="20.100000000000001" customHeight="1" x14ac:dyDescent="0.2">
      <c r="A94" s="177"/>
      <c r="B94" s="86" t="s">
        <v>166</v>
      </c>
      <c r="C94" s="157"/>
      <c r="D94" s="73" t="s">
        <v>169</v>
      </c>
      <c r="E94" s="200">
        <v>0</v>
      </c>
      <c r="F94" s="200"/>
      <c r="G94" s="200">
        <v>5296534.99</v>
      </c>
      <c r="H94" s="200"/>
      <c r="I94" s="200">
        <v>798356</v>
      </c>
      <c r="J94" s="200">
        <v>112456</v>
      </c>
      <c r="K94" s="200"/>
      <c r="L94" s="200"/>
      <c r="M94" s="200"/>
      <c r="N94" s="200"/>
      <c r="O94" s="200"/>
      <c r="P94" s="200"/>
      <c r="Q94" s="200"/>
      <c r="R94" s="290">
        <f t="shared" ref="R94:R99" si="24">SUM(E94:Q94)</f>
        <v>6207346.9900000002</v>
      </c>
    </row>
    <row r="95" spans="1:18" ht="25.5" customHeight="1" x14ac:dyDescent="0.2">
      <c r="A95" s="177"/>
      <c r="B95" s="86" t="s">
        <v>168</v>
      </c>
      <c r="C95" s="157"/>
      <c r="D95" s="73" t="s">
        <v>171</v>
      </c>
      <c r="E95" s="200">
        <v>0</v>
      </c>
      <c r="F95" s="200"/>
      <c r="G95" s="200"/>
      <c r="H95" s="200"/>
      <c r="I95" s="200"/>
      <c r="J95" s="200"/>
      <c r="K95" s="200"/>
      <c r="L95" s="200">
        <v>212378</v>
      </c>
      <c r="M95" s="200">
        <v>12459</v>
      </c>
      <c r="N95" s="200"/>
      <c r="O95" s="200"/>
      <c r="P95" s="200"/>
      <c r="Q95" s="200"/>
      <c r="R95" s="290">
        <f t="shared" si="24"/>
        <v>224837</v>
      </c>
    </row>
    <row r="96" spans="1:18" ht="27.75" customHeight="1" thickBot="1" x14ac:dyDescent="0.25">
      <c r="A96" s="178"/>
      <c r="B96" s="127" t="s">
        <v>170</v>
      </c>
      <c r="C96" s="158"/>
      <c r="D96" s="129" t="s">
        <v>172</v>
      </c>
      <c r="E96" s="209">
        <v>0</v>
      </c>
      <c r="F96" s="209"/>
      <c r="G96" s="209"/>
      <c r="H96" s="209"/>
      <c r="I96" s="209"/>
      <c r="J96" s="209"/>
      <c r="K96" s="209"/>
      <c r="L96" s="209"/>
      <c r="M96" s="209"/>
      <c r="N96" s="209"/>
      <c r="O96" s="209"/>
      <c r="P96" s="209"/>
      <c r="Q96" s="209"/>
      <c r="R96" s="291">
        <f t="shared" si="24"/>
        <v>0</v>
      </c>
    </row>
    <row r="97" spans="1:18" ht="20.100000000000001" customHeight="1" thickBot="1" x14ac:dyDescent="0.25">
      <c r="A97" s="102" t="s">
        <v>173</v>
      </c>
      <c r="B97" s="180"/>
      <c r="C97" s="168"/>
      <c r="D97" s="103" t="s">
        <v>32</v>
      </c>
      <c r="E97" s="214">
        <v>0</v>
      </c>
      <c r="F97" s="214">
        <v>0</v>
      </c>
      <c r="G97" s="214">
        <v>329860.7</v>
      </c>
      <c r="H97" s="214"/>
      <c r="I97" s="214"/>
      <c r="J97" s="214"/>
      <c r="K97" s="214"/>
      <c r="L97" s="214"/>
      <c r="M97" s="214">
        <v>3487</v>
      </c>
      <c r="N97" s="214"/>
      <c r="O97" s="214"/>
      <c r="P97" s="214"/>
      <c r="Q97" s="214"/>
      <c r="R97" s="221">
        <f t="shared" si="24"/>
        <v>333347.7</v>
      </c>
    </row>
    <row r="98" spans="1:18" ht="20.100000000000001" customHeight="1" thickBot="1" x14ac:dyDescent="0.25">
      <c r="A98" s="102" t="s">
        <v>174</v>
      </c>
      <c r="B98" s="181"/>
      <c r="C98" s="182"/>
      <c r="D98" s="103" t="s">
        <v>39</v>
      </c>
      <c r="E98" s="214">
        <v>0</v>
      </c>
      <c r="F98" s="214">
        <v>0</v>
      </c>
      <c r="G98" s="214">
        <v>133765</v>
      </c>
      <c r="H98" s="214"/>
      <c r="I98" s="214"/>
      <c r="J98" s="214"/>
      <c r="K98" s="214"/>
      <c r="L98" s="214"/>
      <c r="M98" s="214"/>
      <c r="N98" s="214"/>
      <c r="O98" s="214"/>
      <c r="P98" s="214"/>
      <c r="Q98" s="214"/>
      <c r="R98" s="221">
        <f t="shared" si="24"/>
        <v>133765</v>
      </c>
    </row>
    <row r="99" spans="1:18" ht="20.100000000000001" customHeight="1" thickBot="1" x14ac:dyDescent="0.25">
      <c r="A99" s="102">
        <v>29999</v>
      </c>
      <c r="B99" s="147"/>
      <c r="C99" s="148"/>
      <c r="D99" s="132" t="s">
        <v>35</v>
      </c>
      <c r="E99" s="215">
        <f>+E98+E97+E90+E84+E75+E61+E55+E49+E48+E47+E46+E29</f>
        <v>34847925.159999996</v>
      </c>
      <c r="F99" s="215">
        <f t="shared" ref="F99:Q99" si="25">+F98+F97+F90+F84+F75+F61+F55+F49+F48+F47+F46+F29</f>
        <v>203036</v>
      </c>
      <c r="G99" s="215">
        <f t="shared" si="25"/>
        <v>254459878.57999998</v>
      </c>
      <c r="H99" s="215">
        <f t="shared" si="25"/>
        <v>26069773.780000001</v>
      </c>
      <c r="I99" s="215">
        <f t="shared" si="25"/>
        <v>10759932</v>
      </c>
      <c r="J99" s="215">
        <f t="shared" si="25"/>
        <v>27337498.879999999</v>
      </c>
      <c r="K99" s="215">
        <f t="shared" si="25"/>
        <v>0</v>
      </c>
      <c r="L99" s="215">
        <f t="shared" si="25"/>
        <v>6346723</v>
      </c>
      <c r="M99" s="215">
        <f t="shared" si="25"/>
        <v>10012510</v>
      </c>
      <c r="N99" s="215">
        <f t="shared" si="25"/>
        <v>3028754</v>
      </c>
      <c r="O99" s="215">
        <f t="shared" si="25"/>
        <v>866044</v>
      </c>
      <c r="P99" s="215">
        <f t="shared" si="25"/>
        <v>0</v>
      </c>
      <c r="Q99" s="215">
        <f t="shared" si="25"/>
        <v>300000</v>
      </c>
      <c r="R99" s="216">
        <f t="shared" si="24"/>
        <v>374232075.39999998</v>
      </c>
    </row>
    <row r="100" spans="1:18" ht="20.100000000000001" customHeight="1" thickBot="1" x14ac:dyDescent="0.3">
      <c r="A100" s="326" t="s">
        <v>36</v>
      </c>
      <c r="B100" s="331"/>
      <c r="C100" s="331"/>
      <c r="D100" s="331"/>
      <c r="E100" s="331"/>
      <c r="F100" s="331"/>
      <c r="G100" s="331"/>
      <c r="H100" s="331"/>
      <c r="I100" s="331"/>
      <c r="J100" s="331"/>
      <c r="K100" s="331"/>
      <c r="L100" s="331"/>
      <c r="M100" s="331"/>
      <c r="N100" s="331"/>
      <c r="O100" s="331"/>
      <c r="P100" s="331"/>
      <c r="Q100" s="331"/>
      <c r="R100" s="332"/>
    </row>
    <row r="101" spans="1:18" ht="20.100000000000001" customHeight="1" x14ac:dyDescent="0.2">
      <c r="A101" s="292" t="s">
        <v>175</v>
      </c>
      <c r="B101" s="31"/>
      <c r="C101" s="183"/>
      <c r="D101" s="133" t="s">
        <v>17</v>
      </c>
      <c r="E101" s="293">
        <f>+E102+E105</f>
        <v>1867854</v>
      </c>
      <c r="F101" s="227">
        <f t="shared" ref="F101:Q101" si="26">+F102+F105</f>
        <v>34626</v>
      </c>
      <c r="G101" s="227">
        <f t="shared" si="26"/>
        <v>0</v>
      </c>
      <c r="H101" s="227">
        <f t="shared" si="26"/>
        <v>1711934.8</v>
      </c>
      <c r="I101" s="227">
        <f t="shared" si="26"/>
        <v>1481264</v>
      </c>
      <c r="J101" s="227">
        <f t="shared" si="26"/>
        <v>6914020</v>
      </c>
      <c r="K101" s="227">
        <f t="shared" si="26"/>
        <v>0</v>
      </c>
      <c r="L101" s="227">
        <f t="shared" si="26"/>
        <v>1923332</v>
      </c>
      <c r="M101" s="227">
        <f t="shared" si="26"/>
        <v>333060</v>
      </c>
      <c r="N101" s="227">
        <f t="shared" si="26"/>
        <v>70940</v>
      </c>
      <c r="O101" s="227">
        <f t="shared" si="26"/>
        <v>0</v>
      </c>
      <c r="P101" s="227">
        <f t="shared" si="26"/>
        <v>0</v>
      </c>
      <c r="Q101" s="227">
        <f t="shared" si="26"/>
        <v>0</v>
      </c>
      <c r="R101" s="205">
        <f>SUM(E101:Q101)</f>
        <v>14337030.800000001</v>
      </c>
    </row>
    <row r="102" spans="1:18" ht="20.100000000000001" customHeight="1" x14ac:dyDescent="0.2">
      <c r="A102" s="185"/>
      <c r="B102" s="39" t="s">
        <v>176</v>
      </c>
      <c r="C102" s="184"/>
      <c r="D102" s="134" t="s">
        <v>177</v>
      </c>
      <c r="E102" s="217">
        <f>+E103+E104</f>
        <v>1522200</v>
      </c>
      <c r="F102" s="200">
        <f t="shared" ref="F102:Q102" si="27">+F103+F104</f>
        <v>33393</v>
      </c>
      <c r="G102" s="200">
        <f t="shared" si="27"/>
        <v>0</v>
      </c>
      <c r="H102" s="200">
        <f t="shared" si="27"/>
        <v>1711934.8</v>
      </c>
      <c r="I102" s="200">
        <f t="shared" si="27"/>
        <v>1458909</v>
      </c>
      <c r="J102" s="200">
        <f t="shared" si="27"/>
        <v>6811342</v>
      </c>
      <c r="K102" s="200">
        <f t="shared" si="27"/>
        <v>0</v>
      </c>
      <c r="L102" s="200">
        <f t="shared" si="27"/>
        <v>1911110</v>
      </c>
      <c r="M102" s="200">
        <f t="shared" si="27"/>
        <v>330560</v>
      </c>
      <c r="N102" s="200">
        <f t="shared" si="27"/>
        <v>67818</v>
      </c>
      <c r="O102" s="200">
        <f t="shared" si="27"/>
        <v>0</v>
      </c>
      <c r="P102" s="200">
        <f t="shared" si="27"/>
        <v>0</v>
      </c>
      <c r="Q102" s="200">
        <f t="shared" si="27"/>
        <v>0</v>
      </c>
      <c r="R102" s="218">
        <f t="shared" ref="R102:R120" si="28">SUM(E102:Q102)</f>
        <v>13847266.800000001</v>
      </c>
    </row>
    <row r="103" spans="1:18" ht="20.100000000000001" customHeight="1" x14ac:dyDescent="0.2">
      <c r="A103" s="164"/>
      <c r="B103" s="188"/>
      <c r="C103" s="32" t="s">
        <v>232</v>
      </c>
      <c r="D103" s="134" t="s">
        <v>234</v>
      </c>
      <c r="E103" s="217">
        <v>216578</v>
      </c>
      <c r="F103" s="200">
        <v>1237</v>
      </c>
      <c r="G103" s="200"/>
      <c r="H103" s="200">
        <v>855967.4</v>
      </c>
      <c r="I103" s="200">
        <v>422366</v>
      </c>
      <c r="J103" s="200">
        <v>123781</v>
      </c>
      <c r="K103" s="200"/>
      <c r="L103" s="200">
        <v>23456</v>
      </c>
      <c r="M103" s="200">
        <v>10234</v>
      </c>
      <c r="N103" s="200">
        <v>2341</v>
      </c>
      <c r="O103" s="200"/>
      <c r="P103" s="200"/>
      <c r="Q103" s="200"/>
      <c r="R103" s="218">
        <f t="shared" si="28"/>
        <v>1655960.4</v>
      </c>
    </row>
    <row r="104" spans="1:18" ht="20.100000000000001" customHeight="1" x14ac:dyDescent="0.2">
      <c r="A104" s="164"/>
      <c r="B104" s="189"/>
      <c r="C104" s="32" t="s">
        <v>233</v>
      </c>
      <c r="D104" s="134" t="s">
        <v>235</v>
      </c>
      <c r="E104" s="217">
        <v>1305622</v>
      </c>
      <c r="F104" s="200">
        <v>32156</v>
      </c>
      <c r="G104" s="200"/>
      <c r="H104" s="200">
        <v>855967.4</v>
      </c>
      <c r="I104" s="200">
        <v>1036543</v>
      </c>
      <c r="J104" s="200">
        <v>6687561</v>
      </c>
      <c r="K104" s="200"/>
      <c r="L104" s="200">
        <v>1887654</v>
      </c>
      <c r="M104" s="200">
        <v>320326</v>
      </c>
      <c r="N104" s="200">
        <v>65477</v>
      </c>
      <c r="O104" s="200"/>
      <c r="P104" s="200"/>
      <c r="Q104" s="200"/>
      <c r="R104" s="218">
        <f t="shared" si="28"/>
        <v>12191306.4</v>
      </c>
    </row>
    <row r="105" spans="1:18" ht="27.75" thickBot="1" x14ac:dyDescent="0.25">
      <c r="A105" s="187"/>
      <c r="B105" s="40" t="s">
        <v>178</v>
      </c>
      <c r="C105" s="33"/>
      <c r="D105" s="135" t="s">
        <v>236</v>
      </c>
      <c r="E105" s="219">
        <v>345654</v>
      </c>
      <c r="F105" s="209">
        <v>1233</v>
      </c>
      <c r="G105" s="209"/>
      <c r="H105" s="209"/>
      <c r="I105" s="209">
        <v>22355</v>
      </c>
      <c r="J105" s="209">
        <v>102678</v>
      </c>
      <c r="K105" s="209"/>
      <c r="L105" s="209">
        <v>12222</v>
      </c>
      <c r="M105" s="209">
        <v>2500</v>
      </c>
      <c r="N105" s="209">
        <v>3122</v>
      </c>
      <c r="O105" s="209"/>
      <c r="P105" s="209"/>
      <c r="Q105" s="209"/>
      <c r="R105" s="218">
        <f t="shared" si="28"/>
        <v>489764</v>
      </c>
    </row>
    <row r="106" spans="1:18" ht="20.100000000000001" customHeight="1" x14ac:dyDescent="0.2">
      <c r="A106" s="292" t="s">
        <v>179</v>
      </c>
      <c r="B106" s="31"/>
      <c r="C106" s="183"/>
      <c r="D106" s="133" t="s">
        <v>18</v>
      </c>
      <c r="E106" s="293">
        <f>+E107+E108+E109+E110+E111</f>
        <v>35402512.840000004</v>
      </c>
      <c r="F106" s="227">
        <f t="shared" ref="F106:Q106" si="29">+F107+F108+F109+F110+F111</f>
        <v>585707.16999999993</v>
      </c>
      <c r="G106" s="227">
        <f t="shared" si="29"/>
        <v>109718240.44</v>
      </c>
      <c r="H106" s="227">
        <f t="shared" si="29"/>
        <v>1443785.3399999999</v>
      </c>
      <c r="I106" s="227">
        <f t="shared" si="29"/>
        <v>20958577</v>
      </c>
      <c r="J106" s="227">
        <f t="shared" si="29"/>
        <v>105459380.09</v>
      </c>
      <c r="K106" s="227">
        <f t="shared" si="29"/>
        <v>205894.95</v>
      </c>
      <c r="L106" s="227">
        <f t="shared" si="29"/>
        <v>9382289</v>
      </c>
      <c r="M106" s="227">
        <f t="shared" si="29"/>
        <v>5075945.5199999996</v>
      </c>
      <c r="N106" s="227">
        <f t="shared" si="29"/>
        <v>7368133.4500000002</v>
      </c>
      <c r="O106" s="227">
        <f t="shared" si="29"/>
        <v>366733</v>
      </c>
      <c r="P106" s="227">
        <f t="shared" si="29"/>
        <v>5852952.7999999998</v>
      </c>
      <c r="Q106" s="227">
        <f t="shared" si="29"/>
        <v>0</v>
      </c>
      <c r="R106" s="205">
        <f t="shared" si="28"/>
        <v>301820151.59999996</v>
      </c>
    </row>
    <row r="107" spans="1:18" ht="20.100000000000001" customHeight="1" x14ac:dyDescent="0.2">
      <c r="A107" s="185"/>
      <c r="B107" s="39" t="s">
        <v>180</v>
      </c>
      <c r="C107" s="190"/>
      <c r="D107" s="134" t="s">
        <v>200</v>
      </c>
      <c r="E107" s="217">
        <v>4336598</v>
      </c>
      <c r="F107" s="200">
        <v>20121</v>
      </c>
      <c r="G107" s="200">
        <v>7991997.5800000001</v>
      </c>
      <c r="H107" s="200">
        <v>542652.34</v>
      </c>
      <c r="I107" s="200">
        <v>1259611</v>
      </c>
      <c r="J107" s="200">
        <v>4115649</v>
      </c>
      <c r="K107" s="200"/>
      <c r="L107" s="200">
        <v>226456</v>
      </c>
      <c r="M107" s="200">
        <v>656744</v>
      </c>
      <c r="N107" s="200">
        <v>986736</v>
      </c>
      <c r="O107" s="200"/>
      <c r="P107" s="200">
        <v>131654</v>
      </c>
      <c r="Q107" s="200"/>
      <c r="R107" s="218">
        <f t="shared" si="28"/>
        <v>20268218.920000002</v>
      </c>
    </row>
    <row r="108" spans="1:18" ht="20.100000000000001" customHeight="1" x14ac:dyDescent="0.2">
      <c r="A108" s="186"/>
      <c r="B108" s="39" t="s">
        <v>181</v>
      </c>
      <c r="C108" s="190"/>
      <c r="D108" s="134" t="s">
        <v>201</v>
      </c>
      <c r="E108" s="217">
        <v>1019718</v>
      </c>
      <c r="F108" s="200">
        <v>68386</v>
      </c>
      <c r="G108" s="200">
        <v>5963031.8600000003</v>
      </c>
      <c r="H108" s="200">
        <v>222178</v>
      </c>
      <c r="I108" s="200">
        <v>1177789</v>
      </c>
      <c r="J108" s="200">
        <v>2876498</v>
      </c>
      <c r="K108" s="200"/>
      <c r="L108" s="200">
        <v>187934</v>
      </c>
      <c r="M108" s="200">
        <v>354654</v>
      </c>
      <c r="N108" s="200">
        <v>315755.45</v>
      </c>
      <c r="O108" s="200"/>
      <c r="P108" s="200">
        <v>1090233</v>
      </c>
      <c r="Q108" s="200"/>
      <c r="R108" s="218">
        <f t="shared" si="28"/>
        <v>13276177.309999999</v>
      </c>
    </row>
    <row r="109" spans="1:18" ht="20.100000000000001" customHeight="1" x14ac:dyDescent="0.2">
      <c r="A109" s="186"/>
      <c r="B109" s="39" t="s">
        <v>183</v>
      </c>
      <c r="C109" s="190"/>
      <c r="D109" s="134" t="s">
        <v>182</v>
      </c>
      <c r="E109" s="217">
        <v>30046196.84</v>
      </c>
      <c r="F109" s="200">
        <v>497200.17</v>
      </c>
      <c r="G109" s="200">
        <v>95763211</v>
      </c>
      <c r="H109" s="200">
        <v>678955</v>
      </c>
      <c r="I109" s="200">
        <v>18521177</v>
      </c>
      <c r="J109" s="200">
        <v>98467233.090000004</v>
      </c>
      <c r="K109" s="200">
        <v>205894.95</v>
      </c>
      <c r="L109" s="200">
        <v>8967899</v>
      </c>
      <c r="M109" s="200">
        <v>4064547.52</v>
      </c>
      <c r="N109" s="200">
        <v>6065642</v>
      </c>
      <c r="O109" s="200">
        <v>366733</v>
      </c>
      <c r="P109" s="200">
        <v>4631065.8</v>
      </c>
      <c r="Q109" s="200"/>
      <c r="R109" s="218">
        <f t="shared" si="28"/>
        <v>268275755.37</v>
      </c>
    </row>
    <row r="110" spans="1:18" ht="20.100000000000001" customHeight="1" x14ac:dyDescent="0.2">
      <c r="A110" s="186"/>
      <c r="B110" s="39" t="s">
        <v>185</v>
      </c>
      <c r="C110" s="190"/>
      <c r="D110" s="134" t="s">
        <v>184</v>
      </c>
      <c r="E110" s="217">
        <v>0</v>
      </c>
      <c r="F110" s="200">
        <v>0</v>
      </c>
      <c r="G110" s="200">
        <v>0</v>
      </c>
      <c r="H110" s="200"/>
      <c r="I110" s="200"/>
      <c r="J110" s="200"/>
      <c r="K110" s="200"/>
      <c r="L110" s="200"/>
      <c r="M110" s="200"/>
      <c r="N110" s="200"/>
      <c r="O110" s="200"/>
      <c r="P110" s="200"/>
      <c r="Q110" s="200"/>
      <c r="R110" s="218">
        <f t="shared" si="28"/>
        <v>0</v>
      </c>
    </row>
    <row r="111" spans="1:18" ht="20.100000000000001" customHeight="1" thickBot="1" x14ac:dyDescent="0.25">
      <c r="A111" s="187"/>
      <c r="B111" s="40" t="s">
        <v>199</v>
      </c>
      <c r="C111" s="191"/>
      <c r="D111" s="135" t="s">
        <v>216</v>
      </c>
      <c r="E111" s="219">
        <v>0</v>
      </c>
      <c r="F111" s="209">
        <v>0</v>
      </c>
      <c r="G111" s="209">
        <v>0</v>
      </c>
      <c r="H111" s="209"/>
      <c r="I111" s="209"/>
      <c r="J111" s="209"/>
      <c r="K111" s="209"/>
      <c r="L111" s="209"/>
      <c r="M111" s="209"/>
      <c r="N111" s="209"/>
      <c r="O111" s="209"/>
      <c r="P111" s="209"/>
      <c r="Q111" s="209"/>
      <c r="R111" s="220">
        <f t="shared" si="28"/>
        <v>0</v>
      </c>
    </row>
    <row r="112" spans="1:18" ht="20.100000000000001" customHeight="1" thickBot="1" x14ac:dyDescent="0.25">
      <c r="A112" s="294" t="s">
        <v>186</v>
      </c>
      <c r="B112" s="192"/>
      <c r="C112" s="183"/>
      <c r="D112" s="136" t="s">
        <v>19</v>
      </c>
      <c r="E112" s="214">
        <v>187566</v>
      </c>
      <c r="F112" s="214">
        <v>12667</v>
      </c>
      <c r="G112" s="214">
        <v>198341.12</v>
      </c>
      <c r="H112" s="214"/>
      <c r="I112" s="214">
        <v>407900.99</v>
      </c>
      <c r="J112" s="214">
        <v>333476</v>
      </c>
      <c r="K112" s="214"/>
      <c r="L112" s="214">
        <v>760651</v>
      </c>
      <c r="M112" s="214">
        <v>256733</v>
      </c>
      <c r="N112" s="214">
        <v>122654</v>
      </c>
      <c r="O112" s="214"/>
      <c r="P112" s="214"/>
      <c r="Q112" s="214">
        <v>467008.12</v>
      </c>
      <c r="R112" s="221">
        <f t="shared" si="28"/>
        <v>2746997.23</v>
      </c>
    </row>
    <row r="113" spans="1:18" ht="20.100000000000001" customHeight="1" thickBot="1" x14ac:dyDescent="0.25">
      <c r="A113" s="294" t="s">
        <v>187</v>
      </c>
      <c r="B113" s="34"/>
      <c r="C113" s="193"/>
      <c r="D113" s="136" t="s">
        <v>20</v>
      </c>
      <c r="E113" s="214">
        <v>342678</v>
      </c>
      <c r="F113" s="214">
        <v>18765</v>
      </c>
      <c r="G113" s="214">
        <v>2349654.23</v>
      </c>
      <c r="H113" s="214">
        <v>10237293.300000001</v>
      </c>
      <c r="I113" s="214"/>
      <c r="J113" s="214">
        <v>3766874</v>
      </c>
      <c r="K113" s="214"/>
      <c r="L113" s="214">
        <v>787345</v>
      </c>
      <c r="M113" s="214">
        <v>458761</v>
      </c>
      <c r="N113" s="214">
        <v>453268</v>
      </c>
      <c r="O113" s="214">
        <v>90176.53</v>
      </c>
      <c r="P113" s="214"/>
      <c r="Q113" s="214"/>
      <c r="R113" s="221">
        <f t="shared" si="28"/>
        <v>18504815.060000002</v>
      </c>
    </row>
    <row r="114" spans="1:18" ht="20.100000000000001" customHeight="1" thickBot="1" x14ac:dyDescent="0.25">
      <c r="A114" s="294" t="s">
        <v>188</v>
      </c>
      <c r="B114" s="34"/>
      <c r="C114" s="193"/>
      <c r="D114" s="136" t="s">
        <v>40</v>
      </c>
      <c r="E114" s="214">
        <v>0</v>
      </c>
      <c r="F114" s="214">
        <v>0</v>
      </c>
      <c r="G114" s="214">
        <v>0</v>
      </c>
      <c r="H114" s="214"/>
      <c r="I114" s="214"/>
      <c r="J114" s="214"/>
      <c r="K114" s="214"/>
      <c r="L114" s="214"/>
      <c r="M114" s="214"/>
      <c r="N114" s="214">
        <v>0</v>
      </c>
      <c r="O114" s="214"/>
      <c r="P114" s="214"/>
      <c r="Q114" s="214"/>
      <c r="R114" s="221">
        <f t="shared" si="28"/>
        <v>0</v>
      </c>
    </row>
    <row r="115" spans="1:18" ht="20.100000000000001" customHeight="1" thickBot="1" x14ac:dyDescent="0.25">
      <c r="A115" s="294" t="s">
        <v>189</v>
      </c>
      <c r="B115" s="34"/>
      <c r="C115" s="193"/>
      <c r="D115" s="136" t="s">
        <v>237</v>
      </c>
      <c r="E115" s="214">
        <v>2788983</v>
      </c>
      <c r="F115" s="214">
        <v>56345</v>
      </c>
      <c r="G115" s="214">
        <v>0</v>
      </c>
      <c r="H115" s="214"/>
      <c r="I115" s="214">
        <v>654322</v>
      </c>
      <c r="J115" s="214">
        <v>2887692</v>
      </c>
      <c r="K115" s="214"/>
      <c r="L115" s="214">
        <v>352388</v>
      </c>
      <c r="M115" s="214">
        <v>322685</v>
      </c>
      <c r="N115" s="214">
        <v>388342</v>
      </c>
      <c r="O115" s="214"/>
      <c r="P115" s="214"/>
      <c r="Q115" s="214"/>
      <c r="R115" s="221">
        <f t="shared" si="28"/>
        <v>7450757</v>
      </c>
    </row>
    <row r="116" spans="1:18" ht="20.100000000000001" customHeight="1" thickBot="1" x14ac:dyDescent="0.25">
      <c r="A116" s="294" t="s">
        <v>190</v>
      </c>
      <c r="B116" s="34"/>
      <c r="C116" s="193"/>
      <c r="D116" s="136" t="s">
        <v>213</v>
      </c>
      <c r="E116" s="214">
        <v>0</v>
      </c>
      <c r="F116" s="214">
        <v>0</v>
      </c>
      <c r="G116" s="214">
        <v>0</v>
      </c>
      <c r="H116" s="214"/>
      <c r="I116" s="214"/>
      <c r="J116" s="214"/>
      <c r="K116" s="214"/>
      <c r="L116" s="214"/>
      <c r="M116" s="214"/>
      <c r="N116" s="214"/>
      <c r="O116" s="214"/>
      <c r="P116" s="214"/>
      <c r="Q116" s="214"/>
      <c r="R116" s="221">
        <f t="shared" si="28"/>
        <v>0</v>
      </c>
    </row>
    <row r="117" spans="1:18" ht="15" thickBot="1" x14ac:dyDescent="0.25">
      <c r="A117" s="294" t="s">
        <v>238</v>
      </c>
      <c r="B117" s="34"/>
      <c r="C117" s="193"/>
      <c r="D117" s="136" t="s">
        <v>191</v>
      </c>
      <c r="E117" s="214">
        <v>0</v>
      </c>
      <c r="F117" s="214">
        <v>0</v>
      </c>
      <c r="G117" s="214">
        <v>0</v>
      </c>
      <c r="H117" s="214"/>
      <c r="I117" s="214"/>
      <c r="J117" s="214"/>
      <c r="K117" s="214"/>
      <c r="L117" s="214"/>
      <c r="M117" s="214"/>
      <c r="N117" s="214"/>
      <c r="O117" s="214"/>
      <c r="P117" s="214"/>
      <c r="Q117" s="214"/>
      <c r="R117" s="221">
        <f t="shared" si="28"/>
        <v>0</v>
      </c>
    </row>
    <row r="118" spans="1:18" ht="16.5" thickBot="1" x14ac:dyDescent="0.25">
      <c r="A118" s="28">
        <v>39999</v>
      </c>
      <c r="B118" s="34"/>
      <c r="C118" s="193"/>
      <c r="D118" s="137" t="s">
        <v>37</v>
      </c>
      <c r="E118" s="215">
        <f>+E117+E116+E115+E114+E113+E112+E106+E101</f>
        <v>40589593.840000004</v>
      </c>
      <c r="F118" s="215">
        <f t="shared" ref="F118:Q118" si="30">+F117+F116+F115+F114+F113+F112+F106+F101</f>
        <v>708110.16999999993</v>
      </c>
      <c r="G118" s="215">
        <f t="shared" si="30"/>
        <v>112266235.78999999</v>
      </c>
      <c r="H118" s="215">
        <f t="shared" si="30"/>
        <v>13393013.440000001</v>
      </c>
      <c r="I118" s="215">
        <f t="shared" si="30"/>
        <v>23502063.989999998</v>
      </c>
      <c r="J118" s="215">
        <f t="shared" si="30"/>
        <v>119361442.09</v>
      </c>
      <c r="K118" s="215">
        <f t="shared" si="30"/>
        <v>205894.95</v>
      </c>
      <c r="L118" s="215">
        <f>+L117+L116+L115+L114+L113+L112+L106+L101</f>
        <v>13206005</v>
      </c>
      <c r="M118" s="215">
        <f t="shared" si="30"/>
        <v>6447184.5199999996</v>
      </c>
      <c r="N118" s="215">
        <f t="shared" si="30"/>
        <v>8403337.4499999993</v>
      </c>
      <c r="O118" s="215">
        <f t="shared" si="30"/>
        <v>456909.53</v>
      </c>
      <c r="P118" s="215">
        <f t="shared" si="30"/>
        <v>5852952.7999999998</v>
      </c>
      <c r="Q118" s="215">
        <f t="shared" si="30"/>
        <v>467008.12</v>
      </c>
      <c r="R118" s="216">
        <f t="shared" si="28"/>
        <v>344859751.69</v>
      </c>
    </row>
    <row r="119" spans="1:18" ht="16.5" thickBot="1" x14ac:dyDescent="0.25">
      <c r="A119" s="28" t="s">
        <v>247</v>
      </c>
      <c r="B119" s="30"/>
      <c r="C119" s="29"/>
      <c r="D119" s="137" t="s">
        <v>246</v>
      </c>
      <c r="E119" s="214"/>
      <c r="F119" s="214"/>
      <c r="G119" s="214"/>
      <c r="H119" s="214"/>
      <c r="I119" s="214"/>
      <c r="J119" s="214"/>
      <c r="K119" s="214"/>
      <c r="L119" s="214"/>
      <c r="M119" s="214"/>
      <c r="N119" s="214"/>
      <c r="O119" s="214"/>
      <c r="P119" s="214"/>
      <c r="Q119" s="214"/>
      <c r="R119" s="221">
        <f t="shared" si="28"/>
        <v>0</v>
      </c>
    </row>
    <row r="120" spans="1:18" ht="16.5" thickBot="1" x14ac:dyDescent="0.25">
      <c r="A120" s="295">
        <v>49999</v>
      </c>
      <c r="B120" s="296"/>
      <c r="C120" s="297"/>
      <c r="D120" s="298" t="s">
        <v>38</v>
      </c>
      <c r="E120" s="299">
        <f>+E119+E118+E99+E27</f>
        <v>79307519.170000002</v>
      </c>
      <c r="F120" s="300">
        <f t="shared" ref="F120:Q120" si="31">+F119+F118+F99+F27</f>
        <v>1039267.1699999999</v>
      </c>
      <c r="G120" s="300">
        <f t="shared" si="31"/>
        <v>367476447.00999999</v>
      </c>
      <c r="H120" s="300">
        <f t="shared" si="31"/>
        <v>42411546.219999999</v>
      </c>
      <c r="I120" s="300">
        <f t="shared" si="31"/>
        <v>37800431.989999995</v>
      </c>
      <c r="J120" s="300">
        <f t="shared" si="31"/>
        <v>169085289.97</v>
      </c>
      <c r="K120" s="300">
        <f t="shared" si="31"/>
        <v>260572.95</v>
      </c>
      <c r="L120" s="300">
        <f t="shared" si="31"/>
        <v>20249079.59</v>
      </c>
      <c r="M120" s="300">
        <f t="shared" si="31"/>
        <v>19580795.539999999</v>
      </c>
      <c r="N120" s="300">
        <f t="shared" si="31"/>
        <v>12216555.449999999</v>
      </c>
      <c r="O120" s="300">
        <f t="shared" si="31"/>
        <v>1322953.53</v>
      </c>
      <c r="P120" s="300">
        <f t="shared" si="31"/>
        <v>5964257.7999999998</v>
      </c>
      <c r="Q120" s="300">
        <f t="shared" si="31"/>
        <v>767008.12</v>
      </c>
      <c r="R120" s="301">
        <f t="shared" si="28"/>
        <v>757481724.51000011</v>
      </c>
    </row>
    <row r="121" spans="1:18" ht="15.75" x14ac:dyDescent="0.2">
      <c r="A121" s="302"/>
      <c r="B121" s="302"/>
      <c r="C121" s="276"/>
      <c r="D121" s="277"/>
      <c r="E121" s="303"/>
      <c r="F121" s="304"/>
      <c r="G121" s="304"/>
      <c r="H121" s="304"/>
      <c r="I121" s="304"/>
      <c r="J121" s="304"/>
      <c r="K121" s="304"/>
      <c r="L121" s="304"/>
      <c r="M121" s="304"/>
      <c r="N121" s="304"/>
      <c r="O121" s="304"/>
      <c r="P121" s="304"/>
      <c r="Q121" s="304"/>
      <c r="R121" s="304"/>
    </row>
    <row r="122" spans="1:18" ht="36.75" customHeight="1" x14ac:dyDescent="0.2">
      <c r="A122" s="302"/>
      <c r="B122" s="329" t="s">
        <v>251</v>
      </c>
      <c r="C122" s="329"/>
      <c r="D122" s="329"/>
      <c r="E122" s="303"/>
      <c r="F122" s="304"/>
      <c r="G122" s="304"/>
      <c r="H122" s="304"/>
      <c r="I122" s="304"/>
      <c r="J122" s="304"/>
      <c r="K122" s="330" t="s">
        <v>253</v>
      </c>
      <c r="L122" s="330"/>
      <c r="M122" s="330"/>
      <c r="N122" s="330"/>
      <c r="O122" s="330"/>
      <c r="P122" s="330"/>
      <c r="Q122" s="330"/>
      <c r="R122" s="304"/>
    </row>
    <row r="123" spans="1:18" ht="15.75" x14ac:dyDescent="0.2">
      <c r="A123" s="302"/>
      <c r="B123" s="276"/>
      <c r="C123" s="276"/>
      <c r="D123" s="277" t="s">
        <v>252</v>
      </c>
      <c r="E123" s="303"/>
      <c r="F123" s="304"/>
      <c r="G123" s="304"/>
      <c r="H123" s="304"/>
      <c r="I123" s="304"/>
      <c r="J123" s="304"/>
      <c r="K123" s="330" t="s">
        <v>254</v>
      </c>
      <c r="L123" s="330"/>
      <c r="M123" s="330"/>
      <c r="N123" s="330"/>
      <c r="O123" s="330"/>
      <c r="P123" s="330"/>
      <c r="Q123" s="330"/>
      <c r="R123" s="304"/>
    </row>
    <row r="124" spans="1:18" ht="15.75" x14ac:dyDescent="0.2">
      <c r="A124" s="302"/>
      <c r="B124" s="302"/>
      <c r="C124" s="276"/>
      <c r="D124" s="277"/>
      <c r="E124" s="303"/>
      <c r="F124" s="304"/>
      <c r="G124" s="304"/>
      <c r="H124" s="304"/>
      <c r="I124" s="304"/>
      <c r="J124" s="304"/>
      <c r="K124" s="304"/>
      <c r="L124" s="304"/>
      <c r="M124" s="304"/>
      <c r="N124" s="304"/>
      <c r="O124" s="304"/>
      <c r="P124" s="304"/>
      <c r="Q124" s="304"/>
      <c r="R124" s="304"/>
    </row>
    <row r="125" spans="1:18" ht="15.75" x14ac:dyDescent="0.2">
      <c r="A125" s="302"/>
      <c r="B125" s="302"/>
      <c r="C125" s="276"/>
      <c r="D125" s="277"/>
      <c r="E125" s="303"/>
      <c r="F125" s="304"/>
      <c r="G125" s="304"/>
      <c r="H125" s="304"/>
      <c r="I125" s="304"/>
      <c r="J125" s="304"/>
      <c r="K125" s="304"/>
      <c r="L125" s="304"/>
      <c r="M125" s="304"/>
      <c r="N125" s="304"/>
      <c r="O125" s="304"/>
      <c r="P125" s="304"/>
      <c r="Q125" s="304"/>
      <c r="R125" s="304"/>
    </row>
    <row r="126" spans="1:18" ht="15.75" x14ac:dyDescent="0.2">
      <c r="A126" s="302"/>
      <c r="B126" s="302"/>
      <c r="C126" s="276"/>
      <c r="D126" s="277"/>
      <c r="E126" s="303"/>
      <c r="F126" s="304"/>
      <c r="G126" s="304"/>
      <c r="H126" s="304"/>
      <c r="I126" s="304"/>
      <c r="J126" s="304"/>
      <c r="K126" s="304"/>
      <c r="L126" s="304"/>
      <c r="M126" s="304"/>
      <c r="N126" s="304"/>
      <c r="O126" s="304"/>
      <c r="P126" s="304"/>
      <c r="Q126" s="304"/>
      <c r="R126" s="304"/>
    </row>
    <row r="127" spans="1:18" ht="15.75" x14ac:dyDescent="0.2">
      <c r="A127" s="302"/>
      <c r="B127" s="302"/>
      <c r="C127" s="276"/>
      <c r="D127" s="277"/>
      <c r="E127" s="303"/>
      <c r="F127" s="304"/>
      <c r="G127" s="304"/>
      <c r="H127" s="304"/>
      <c r="I127" s="304"/>
      <c r="J127" s="304"/>
      <c r="K127" s="304"/>
      <c r="L127" s="304"/>
      <c r="M127" s="304"/>
      <c r="N127" s="304"/>
      <c r="O127" s="304"/>
      <c r="P127" s="304"/>
      <c r="Q127" s="304"/>
      <c r="R127" s="304"/>
    </row>
    <row r="128" spans="1:18" ht="15.75" x14ac:dyDescent="0.2">
      <c r="A128" s="302"/>
      <c r="B128" s="302"/>
      <c r="C128" s="276"/>
      <c r="D128" s="277"/>
      <c r="E128" s="303"/>
      <c r="F128" s="304"/>
      <c r="G128" s="304"/>
      <c r="H128" s="304"/>
      <c r="I128" s="304"/>
      <c r="J128" s="304"/>
      <c r="K128" s="304"/>
      <c r="L128" s="304"/>
      <c r="M128" s="304"/>
      <c r="N128" s="304"/>
      <c r="O128" s="304"/>
      <c r="P128" s="304"/>
      <c r="Q128" s="304"/>
      <c r="R128" s="304"/>
    </row>
    <row r="129" spans="1:19" ht="15.75" x14ac:dyDescent="0.2">
      <c r="A129" s="302"/>
      <c r="B129" s="302"/>
      <c r="C129" s="276"/>
      <c r="D129" s="277"/>
      <c r="E129" s="303"/>
      <c r="F129" s="304"/>
      <c r="G129" s="304"/>
      <c r="H129" s="304"/>
      <c r="I129" s="304"/>
      <c r="J129" s="304"/>
      <c r="K129" s="304"/>
      <c r="L129" s="304"/>
      <c r="M129" s="304"/>
      <c r="N129" s="304"/>
      <c r="O129" s="304"/>
      <c r="P129" s="304"/>
      <c r="Q129" s="304"/>
      <c r="R129" s="304"/>
    </row>
    <row r="130" spans="1:19" ht="15.75" x14ac:dyDescent="0.2">
      <c r="A130" s="302"/>
      <c r="B130" s="302"/>
      <c r="C130" s="276"/>
      <c r="D130" s="277"/>
      <c r="E130" s="303"/>
      <c r="F130" s="304"/>
      <c r="G130" s="304"/>
      <c r="H130" s="304"/>
      <c r="I130" s="304"/>
      <c r="J130" s="304"/>
      <c r="K130" s="304"/>
      <c r="L130" s="304"/>
      <c r="M130" s="304"/>
      <c r="N130" s="304"/>
      <c r="O130" s="304"/>
      <c r="P130" s="304"/>
      <c r="Q130" s="304"/>
      <c r="R130" s="304"/>
    </row>
    <row r="131" spans="1:19" ht="15.75" x14ac:dyDescent="0.2">
      <c r="A131" s="302"/>
      <c r="B131" s="302"/>
      <c r="C131" s="276"/>
      <c r="D131" s="277"/>
      <c r="E131" s="303"/>
      <c r="F131" s="304"/>
      <c r="G131" s="304"/>
      <c r="H131" s="304"/>
      <c r="I131" s="304"/>
      <c r="J131" s="304"/>
      <c r="K131" s="304"/>
      <c r="L131" s="304"/>
      <c r="M131" s="304"/>
      <c r="N131" s="304"/>
      <c r="O131" s="304"/>
      <c r="P131" s="304"/>
      <c r="Q131" s="304"/>
      <c r="R131" s="304"/>
    </row>
    <row r="132" spans="1:19" ht="15.75" x14ac:dyDescent="0.2">
      <c r="A132" s="302"/>
      <c r="B132" s="302"/>
      <c r="C132" s="276"/>
      <c r="D132" s="277"/>
      <c r="E132" s="303"/>
      <c r="F132" s="304"/>
      <c r="G132" s="304"/>
      <c r="H132" s="304"/>
      <c r="I132" s="304"/>
      <c r="J132" s="304"/>
      <c r="K132" s="304"/>
      <c r="L132" s="304"/>
      <c r="M132" s="304"/>
      <c r="N132" s="304"/>
      <c r="O132" s="304"/>
      <c r="P132" s="304"/>
      <c r="Q132" s="304"/>
      <c r="R132" s="304"/>
    </row>
    <row r="133" spans="1:19" ht="15.75" x14ac:dyDescent="0.2">
      <c r="A133" s="302"/>
      <c r="B133" s="302"/>
      <c r="C133" s="276"/>
      <c r="D133" s="277"/>
      <c r="E133" s="303"/>
      <c r="F133" s="304"/>
      <c r="G133" s="304"/>
      <c r="H133" s="304"/>
      <c r="I133" s="304"/>
      <c r="J133" s="304"/>
      <c r="K133" s="304"/>
      <c r="L133" s="304"/>
      <c r="M133" s="304"/>
      <c r="N133" s="304"/>
      <c r="O133" s="304"/>
      <c r="P133" s="304"/>
      <c r="Q133" s="304"/>
      <c r="R133" s="304"/>
    </row>
    <row r="134" spans="1:19" ht="15.75" x14ac:dyDescent="0.2">
      <c r="A134" s="302"/>
      <c r="B134" s="302"/>
      <c r="C134" s="276"/>
      <c r="D134" s="277"/>
      <c r="E134" s="303"/>
      <c r="F134" s="304"/>
      <c r="G134" s="304"/>
      <c r="H134" s="304"/>
      <c r="I134" s="304"/>
      <c r="J134" s="304"/>
      <c r="K134" s="304"/>
      <c r="L134" s="304"/>
      <c r="M134" s="304"/>
      <c r="N134" s="304"/>
      <c r="O134" s="304"/>
      <c r="P134" s="304"/>
      <c r="Q134" s="304"/>
      <c r="R134" s="304"/>
    </row>
    <row r="135" spans="1:19" x14ac:dyDescent="0.2">
      <c r="J135" s="232">
        <f t="shared" ref="J135:Q135" si="32">J120-J136</f>
        <v>0</v>
      </c>
      <c r="K135" s="232">
        <f t="shared" si="32"/>
        <v>0</v>
      </c>
      <c r="L135" s="232">
        <f t="shared" si="32"/>
        <v>0</v>
      </c>
      <c r="M135" s="232">
        <f t="shared" si="32"/>
        <v>0</v>
      </c>
      <c r="N135" s="232">
        <f t="shared" si="32"/>
        <v>0</v>
      </c>
      <c r="O135" s="232">
        <f t="shared" si="32"/>
        <v>0</v>
      </c>
      <c r="P135" s="232">
        <f t="shared" si="32"/>
        <v>0</v>
      </c>
      <c r="Q135" s="232">
        <f t="shared" si="32"/>
        <v>0</v>
      </c>
    </row>
    <row r="136" spans="1:19" x14ac:dyDescent="0.2">
      <c r="D136" s="35" t="s">
        <v>249</v>
      </c>
      <c r="E136" s="197">
        <v>79307519.170000002</v>
      </c>
      <c r="F136" s="197">
        <v>1039267.17</v>
      </c>
      <c r="G136" s="197">
        <v>367476447.00999999</v>
      </c>
      <c r="H136" s="197">
        <v>42411546.219999999</v>
      </c>
      <c r="I136" s="197">
        <v>37800431.990000002</v>
      </c>
      <c r="J136" s="197">
        <v>169085289.97</v>
      </c>
      <c r="K136" s="197">
        <v>260572.95</v>
      </c>
      <c r="L136" s="197">
        <v>20249079.59</v>
      </c>
      <c r="M136" s="197">
        <v>19580795.539999999</v>
      </c>
      <c r="N136" s="197">
        <v>12216555.449999999</v>
      </c>
      <c r="O136" s="197">
        <v>1322953.53</v>
      </c>
      <c r="P136" s="197">
        <v>5964257.7999999998</v>
      </c>
      <c r="Q136" s="197">
        <v>767008.12</v>
      </c>
      <c r="R136" s="198">
        <f>SUM(E136:Q136)</f>
        <v>757481724.51000011</v>
      </c>
      <c r="S136" s="195"/>
    </row>
    <row r="137" spans="1:19" x14ac:dyDescent="0.2">
      <c r="E137" s="222"/>
      <c r="J137" s="194"/>
      <c r="K137" s="194"/>
      <c r="L137" s="194"/>
      <c r="M137" s="194"/>
      <c r="R137" s="222">
        <f>R120-R136</f>
        <v>0</v>
      </c>
    </row>
    <row r="138" spans="1:19" x14ac:dyDescent="0.2">
      <c r="E138" s="232">
        <f>E120-E136</f>
        <v>0</v>
      </c>
      <c r="F138" s="232">
        <f>F120-F136</f>
        <v>0</v>
      </c>
      <c r="G138" s="232">
        <f>G120-G136</f>
        <v>0</v>
      </c>
      <c r="H138" s="232">
        <f>H120-H136</f>
        <v>0</v>
      </c>
      <c r="I138" s="232">
        <f>I120-I136</f>
        <v>0</v>
      </c>
      <c r="J138" s="194" t="s">
        <v>250</v>
      </c>
      <c r="K138" s="196">
        <f>+J136+K136+L136+M136</f>
        <v>209175738.04999998</v>
      </c>
      <c r="L138" s="194"/>
      <c r="M138" s="194"/>
      <c r="P138" s="222"/>
    </row>
    <row r="139" spans="1:19" x14ac:dyDescent="0.2">
      <c r="K139" s="194">
        <f>J120+K120+L120+M120-K138</f>
        <v>0</v>
      </c>
    </row>
    <row r="140" spans="1:19" x14ac:dyDescent="0.2">
      <c r="H140" s="197">
        <v>15762243.16</v>
      </c>
      <c r="K140" s="194"/>
    </row>
    <row r="141" spans="1:19" x14ac:dyDescent="0.2">
      <c r="H141" s="222">
        <f>H113-H140</f>
        <v>-5524949.8599999994</v>
      </c>
      <c r="K141" s="194"/>
    </row>
  </sheetData>
  <mergeCells count="19">
    <mergeCell ref="K123:Q123"/>
    <mergeCell ref="A100:R100"/>
    <mergeCell ref="A1:R1"/>
    <mergeCell ref="D2:H2"/>
    <mergeCell ref="J2:O2"/>
    <mergeCell ref="D7:D8"/>
    <mergeCell ref="E7:F7"/>
    <mergeCell ref="G7:I7"/>
    <mergeCell ref="A9:R9"/>
    <mergeCell ref="N7:N8"/>
    <mergeCell ref="O7:O8"/>
    <mergeCell ref="P7:P8"/>
    <mergeCell ref="Q7:Q8"/>
    <mergeCell ref="R7:R8"/>
    <mergeCell ref="J7:M7"/>
    <mergeCell ref="A7:C8"/>
    <mergeCell ref="A28:R28"/>
    <mergeCell ref="B122:D122"/>
    <mergeCell ref="K122:Q122"/>
  </mergeCells>
  <pageMargins left="0.23622047244094491" right="0.23622047244094491" top="0" bottom="0" header="0.15748031496062992" footer="0.15748031496062992"/>
  <pageSetup paperSize="8" scale="65" firstPageNumber="127" fitToHeight="3" orientation="landscape" useFirstPageNumber="1" r:id="rId1"/>
  <headerFooter alignWithMargins="0">
    <oddHeader xml:space="preserve">&amp;L&amp;"Arial,Grassetto"MINISTERO DELLA SALUTE
Direzione Generale della Programmazione Sanitaria
Direzione Generale della Digitalizzazione, del Sistema Informativo Sanitario e della Statistica
</oddHeader>
  </headerFooter>
  <rowBreaks count="2" manualBreakCount="2">
    <brk id="60" max="17" man="1"/>
    <brk id="99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showGridLines="0" view="pageBreakPreview" topLeftCell="B1" zoomScale="80" zoomScaleNormal="90" zoomScaleSheetLayoutView="80" workbookViewId="0">
      <pane ySplit="8" topLeftCell="A9" activePane="bottomLeft" state="frozen"/>
      <selection pane="bottomLeft" activeCell="B1" sqref="A1:XFD1048576"/>
    </sheetView>
  </sheetViews>
  <sheetFormatPr defaultColWidth="9.140625" defaultRowHeight="12.75" x14ac:dyDescent="0.2"/>
  <cols>
    <col min="1" max="1" width="9" style="36" customWidth="1"/>
    <col min="2" max="2" width="8.42578125" style="36" bestFit="1" customWidth="1"/>
    <col min="3" max="3" width="7.28515625" style="36" bestFit="1" customWidth="1"/>
    <col min="4" max="4" width="74.42578125" style="38" customWidth="1"/>
    <col min="5" max="5" width="18.42578125" style="19" bestFit="1" customWidth="1"/>
    <col min="6" max="6" width="14.42578125" style="19" customWidth="1"/>
    <col min="7" max="7" width="21.28515625" style="19" customWidth="1"/>
    <col min="8" max="9" width="12.85546875" style="19" customWidth="1"/>
    <col min="10" max="10" width="16.85546875" style="19" customWidth="1"/>
    <col min="11" max="11" width="11.7109375" style="19" customWidth="1"/>
    <col min="12" max="12" width="15.42578125" style="19" customWidth="1"/>
    <col min="13" max="13" width="14.140625" style="19" customWidth="1"/>
    <col min="14" max="16384" width="9.140625" style="17"/>
  </cols>
  <sheetData>
    <row r="1" spans="1:13" ht="35.25" customHeight="1" thickBot="1" x14ac:dyDescent="0.25">
      <c r="A1" s="95"/>
      <c r="B1" s="96"/>
      <c r="C1" s="96"/>
      <c r="D1" s="354" t="s">
        <v>256</v>
      </c>
      <c r="E1" s="354"/>
      <c r="F1" s="354"/>
      <c r="G1" s="354"/>
      <c r="H1" s="354"/>
      <c r="I1" s="354"/>
      <c r="J1" s="354"/>
      <c r="K1" s="354"/>
      <c r="L1" s="355"/>
      <c r="M1" s="97"/>
    </row>
    <row r="2" spans="1:13" ht="21" customHeight="1" thickBot="1" x14ac:dyDescent="0.25">
      <c r="A2" s="360" t="s">
        <v>0</v>
      </c>
      <c r="B2" s="361"/>
      <c r="C2" s="361"/>
      <c r="D2" s="361"/>
      <c r="E2" s="362"/>
      <c r="F2" s="360" t="s">
        <v>1</v>
      </c>
      <c r="G2" s="361"/>
      <c r="H2" s="361"/>
      <c r="I2" s="361"/>
      <c r="J2" s="361"/>
      <c r="K2" s="361"/>
      <c r="L2" s="361"/>
      <c r="M2" s="92"/>
    </row>
    <row r="3" spans="1:13" ht="18.75" customHeight="1" thickBot="1" x14ac:dyDescent="0.25">
      <c r="A3" s="22"/>
      <c r="B3" s="5"/>
      <c r="C3" s="5"/>
      <c r="D3" s="5"/>
      <c r="E3" s="6"/>
      <c r="F3" s="7"/>
      <c r="G3" s="8"/>
      <c r="H3" s="8"/>
      <c r="I3" s="8"/>
      <c r="J3" s="8"/>
      <c r="K3" s="8"/>
      <c r="L3" s="8"/>
      <c r="M3" s="93"/>
    </row>
    <row r="4" spans="1:13" ht="13.5" thickBot="1" x14ac:dyDescent="0.25">
      <c r="A4" s="23" t="s">
        <v>2</v>
      </c>
      <c r="B4" s="237">
        <v>190</v>
      </c>
      <c r="C4" s="5"/>
      <c r="D4" s="43" t="s">
        <v>45</v>
      </c>
      <c r="E4" s="237">
        <v>201</v>
      </c>
      <c r="F4" s="9" t="s">
        <v>3</v>
      </c>
      <c r="G4" s="10"/>
      <c r="H4" s="10"/>
      <c r="I4" s="10"/>
      <c r="J4" s="11"/>
      <c r="K4" s="11"/>
      <c r="L4" s="6"/>
      <c r="M4" s="238">
        <v>2019</v>
      </c>
    </row>
    <row r="5" spans="1:13" ht="12" customHeight="1" thickBot="1" x14ac:dyDescent="0.25">
      <c r="A5" s="24"/>
      <c r="B5" s="12"/>
      <c r="C5" s="12"/>
      <c r="D5" s="12"/>
      <c r="E5" s="13"/>
      <c r="F5" s="14"/>
      <c r="G5" s="15"/>
      <c r="H5" s="15"/>
      <c r="I5" s="15"/>
      <c r="J5" s="12"/>
      <c r="K5" s="12"/>
      <c r="L5" s="12"/>
      <c r="M5" s="13"/>
    </row>
    <row r="6" spans="1:13" ht="12" customHeight="1" thickBot="1" x14ac:dyDescent="0.25">
      <c r="A6" s="41"/>
      <c r="B6" s="41"/>
      <c r="C6" s="41"/>
      <c r="D6" s="37"/>
      <c r="E6" s="20"/>
      <c r="F6" s="18"/>
      <c r="G6" s="18"/>
      <c r="H6" s="18"/>
      <c r="I6" s="18"/>
      <c r="J6" s="18"/>
      <c r="K6" s="18"/>
      <c r="L6" s="42"/>
      <c r="M6" s="94"/>
    </row>
    <row r="7" spans="1:13" ht="19.5" customHeight="1" x14ac:dyDescent="0.2">
      <c r="A7" s="365"/>
      <c r="B7" s="366"/>
      <c r="C7" s="367"/>
      <c r="D7" s="371" t="s">
        <v>4</v>
      </c>
      <c r="E7" s="358" t="s">
        <v>43</v>
      </c>
      <c r="F7" s="363" t="s">
        <v>240</v>
      </c>
      <c r="G7" s="363" t="s">
        <v>241</v>
      </c>
      <c r="H7" s="363" t="s">
        <v>242</v>
      </c>
      <c r="I7" s="363" t="s">
        <v>244</v>
      </c>
      <c r="J7" s="363" t="s">
        <v>243</v>
      </c>
      <c r="K7" s="356" t="s">
        <v>44</v>
      </c>
      <c r="L7" s="373" t="s">
        <v>42</v>
      </c>
      <c r="M7" s="350" t="s">
        <v>248</v>
      </c>
    </row>
    <row r="8" spans="1:13" ht="82.5" customHeight="1" thickBot="1" x14ac:dyDescent="0.25">
      <c r="A8" s="368"/>
      <c r="B8" s="369"/>
      <c r="C8" s="370"/>
      <c r="D8" s="372"/>
      <c r="E8" s="359"/>
      <c r="F8" s="364"/>
      <c r="G8" s="364"/>
      <c r="H8" s="364"/>
      <c r="I8" s="364"/>
      <c r="J8" s="364"/>
      <c r="K8" s="357"/>
      <c r="L8" s="374"/>
      <c r="M8" s="351"/>
    </row>
    <row r="9" spans="1:13" s="3" customFormat="1" ht="20.100000000000001" customHeight="1" thickBot="1" x14ac:dyDescent="0.3">
      <c r="A9" s="347" t="s">
        <v>33</v>
      </c>
      <c r="B9" s="348"/>
      <c r="C9" s="348"/>
      <c r="D9" s="348"/>
      <c r="E9" s="348"/>
      <c r="F9" s="348"/>
      <c r="G9" s="348"/>
      <c r="H9" s="348"/>
      <c r="I9" s="348"/>
      <c r="J9" s="348"/>
      <c r="K9" s="348"/>
      <c r="L9" s="348"/>
      <c r="M9" s="349"/>
    </row>
    <row r="10" spans="1:13" s="243" customFormat="1" ht="28.5" x14ac:dyDescent="0.2">
      <c r="A10" s="281" t="s">
        <v>46</v>
      </c>
      <c r="B10" s="305"/>
      <c r="C10" s="305"/>
      <c r="D10" s="69" t="s">
        <v>47</v>
      </c>
      <c r="E10" s="306">
        <v>6633094.1699999999</v>
      </c>
      <c r="F10" s="306">
        <f>+F11+F12</f>
        <v>0</v>
      </c>
      <c r="G10" s="306">
        <f t="shared" ref="G10:M10" si="0">+G11+G12</f>
        <v>0</v>
      </c>
      <c r="H10" s="306">
        <f t="shared" si="0"/>
        <v>0</v>
      </c>
      <c r="I10" s="306">
        <f t="shared" si="0"/>
        <v>0</v>
      </c>
      <c r="J10" s="306">
        <f t="shared" si="0"/>
        <v>0</v>
      </c>
      <c r="K10" s="306">
        <f t="shared" si="0"/>
        <v>0</v>
      </c>
      <c r="L10" s="306">
        <f t="shared" si="0"/>
        <v>0</v>
      </c>
      <c r="M10" s="306">
        <f t="shared" si="0"/>
        <v>0</v>
      </c>
    </row>
    <row r="11" spans="1:13" ht="14.25" x14ac:dyDescent="0.2">
      <c r="A11" s="70"/>
      <c r="B11" s="71" t="s">
        <v>48</v>
      </c>
      <c r="C11" s="72"/>
      <c r="D11" s="73" t="s">
        <v>49</v>
      </c>
      <c r="E11" s="233">
        <v>6633094.1699999999</v>
      </c>
      <c r="F11" s="233">
        <v>0</v>
      </c>
      <c r="G11" s="233">
        <v>0</v>
      </c>
      <c r="H11" s="233">
        <v>0</v>
      </c>
      <c r="I11" s="233">
        <v>0</v>
      </c>
      <c r="J11" s="233">
        <v>0</v>
      </c>
      <c r="K11" s="233">
        <v>0</v>
      </c>
      <c r="L11" s="233">
        <v>0</v>
      </c>
      <c r="M11" s="239">
        <v>0</v>
      </c>
    </row>
    <row r="12" spans="1:13" ht="27" x14ac:dyDescent="0.2">
      <c r="A12" s="74"/>
      <c r="B12" s="71" t="s">
        <v>50</v>
      </c>
      <c r="C12" s="72"/>
      <c r="D12" s="73" t="s">
        <v>51</v>
      </c>
      <c r="E12" s="233">
        <v>0</v>
      </c>
      <c r="F12" s="233">
        <v>0</v>
      </c>
      <c r="G12" s="233">
        <v>0</v>
      </c>
      <c r="H12" s="233">
        <v>0</v>
      </c>
      <c r="I12" s="233">
        <v>0</v>
      </c>
      <c r="J12" s="233">
        <v>0</v>
      </c>
      <c r="K12" s="233">
        <v>0</v>
      </c>
      <c r="L12" s="233">
        <v>0</v>
      </c>
      <c r="M12" s="239">
        <v>0</v>
      </c>
    </row>
    <row r="13" spans="1:13" s="243" customFormat="1" ht="14.25" x14ac:dyDescent="0.2">
      <c r="A13" s="70" t="s">
        <v>52</v>
      </c>
      <c r="B13" s="72"/>
      <c r="C13" s="72"/>
      <c r="D13" s="75" t="s">
        <v>53</v>
      </c>
      <c r="E13" s="307">
        <v>13051069</v>
      </c>
      <c r="F13" s="307">
        <v>0</v>
      </c>
      <c r="G13" s="307">
        <v>0</v>
      </c>
      <c r="H13" s="307">
        <v>0</v>
      </c>
      <c r="I13" s="307">
        <v>0</v>
      </c>
      <c r="J13" s="307">
        <v>0</v>
      </c>
      <c r="K13" s="307">
        <v>0</v>
      </c>
      <c r="L13" s="307">
        <v>0</v>
      </c>
      <c r="M13" s="308">
        <v>0</v>
      </c>
    </row>
    <row r="14" spans="1:13" s="243" customFormat="1" ht="28.5" x14ac:dyDescent="0.2">
      <c r="A14" s="70" t="s">
        <v>54</v>
      </c>
      <c r="B14" s="72"/>
      <c r="C14" s="72"/>
      <c r="D14" s="75" t="s">
        <v>55</v>
      </c>
      <c r="E14" s="307">
        <v>1165002</v>
      </c>
      <c r="F14" s="307">
        <v>0</v>
      </c>
      <c r="G14" s="307">
        <v>0</v>
      </c>
      <c r="H14" s="307">
        <v>0</v>
      </c>
      <c r="I14" s="307">
        <v>0</v>
      </c>
      <c r="J14" s="307">
        <v>0</v>
      </c>
      <c r="K14" s="307">
        <v>0</v>
      </c>
      <c r="L14" s="307">
        <v>0</v>
      </c>
      <c r="M14" s="308">
        <v>0</v>
      </c>
    </row>
    <row r="15" spans="1:13" s="243" customFormat="1" ht="14.25" x14ac:dyDescent="0.2">
      <c r="A15" s="70" t="s">
        <v>56</v>
      </c>
      <c r="B15" s="72"/>
      <c r="C15" s="72"/>
      <c r="D15" s="75" t="s">
        <v>57</v>
      </c>
      <c r="E15" s="307">
        <v>6234970.6399999997</v>
      </c>
      <c r="F15" s="307">
        <v>0</v>
      </c>
      <c r="G15" s="307">
        <v>0</v>
      </c>
      <c r="H15" s="307">
        <v>0</v>
      </c>
      <c r="I15" s="307">
        <v>0</v>
      </c>
      <c r="J15" s="307">
        <v>0</v>
      </c>
      <c r="K15" s="307">
        <v>0</v>
      </c>
      <c r="L15" s="307">
        <v>0</v>
      </c>
      <c r="M15" s="308">
        <v>0</v>
      </c>
    </row>
    <row r="16" spans="1:13" s="243" customFormat="1" ht="14.25" x14ac:dyDescent="0.2">
      <c r="A16" s="76" t="s">
        <v>58</v>
      </c>
      <c r="B16" s="72"/>
      <c r="C16" s="72"/>
      <c r="D16" s="75" t="s">
        <v>59</v>
      </c>
      <c r="E16" s="307">
        <v>0</v>
      </c>
      <c r="F16" s="307">
        <v>0</v>
      </c>
      <c r="G16" s="307">
        <v>0</v>
      </c>
      <c r="H16" s="307">
        <v>0</v>
      </c>
      <c r="I16" s="307">
        <v>0</v>
      </c>
      <c r="J16" s="307">
        <v>0</v>
      </c>
      <c r="K16" s="307">
        <v>0</v>
      </c>
      <c r="L16" s="307">
        <v>0</v>
      </c>
      <c r="M16" s="308">
        <v>0</v>
      </c>
    </row>
    <row r="17" spans="1:13" s="243" customFormat="1" ht="42.75" x14ac:dyDescent="0.2">
      <c r="A17" s="76" t="s">
        <v>60</v>
      </c>
      <c r="B17" s="72"/>
      <c r="C17" s="72"/>
      <c r="D17" s="75" t="s">
        <v>61</v>
      </c>
      <c r="E17" s="307">
        <v>8461212.6099999994</v>
      </c>
      <c r="F17" s="307">
        <f>+F18+F22</f>
        <v>0</v>
      </c>
      <c r="G17" s="307">
        <v>0</v>
      </c>
      <c r="H17" s="307">
        <v>0</v>
      </c>
      <c r="I17" s="307">
        <v>0</v>
      </c>
      <c r="J17" s="307">
        <v>0</v>
      </c>
      <c r="K17" s="307">
        <v>0</v>
      </c>
      <c r="L17" s="307">
        <v>0</v>
      </c>
      <c r="M17" s="308">
        <v>0</v>
      </c>
    </row>
    <row r="18" spans="1:13" s="243" customFormat="1" ht="14.25" x14ac:dyDescent="0.2">
      <c r="A18" s="76"/>
      <c r="B18" s="71" t="s">
        <v>62</v>
      </c>
      <c r="C18" s="259"/>
      <c r="D18" s="73" t="s">
        <v>217</v>
      </c>
      <c r="E18" s="233">
        <v>1706292.02</v>
      </c>
      <c r="F18" s="233">
        <f>+F19+F20+F21</f>
        <v>0</v>
      </c>
      <c r="G18" s="233">
        <f t="shared" ref="G18:M18" si="1">+G19+G20+G21</f>
        <v>0</v>
      </c>
      <c r="H18" s="233">
        <f t="shared" si="1"/>
        <v>0</v>
      </c>
      <c r="I18" s="233">
        <f t="shared" si="1"/>
        <v>0</v>
      </c>
      <c r="J18" s="233">
        <f t="shared" si="1"/>
        <v>0</v>
      </c>
      <c r="K18" s="233">
        <f t="shared" si="1"/>
        <v>0</v>
      </c>
      <c r="L18" s="233">
        <f t="shared" si="1"/>
        <v>0</v>
      </c>
      <c r="M18" s="233">
        <f t="shared" si="1"/>
        <v>0</v>
      </c>
    </row>
    <row r="19" spans="1:13" ht="14.25" x14ac:dyDescent="0.2">
      <c r="A19" s="76"/>
      <c r="B19" s="72"/>
      <c r="C19" s="77" t="s">
        <v>63</v>
      </c>
      <c r="D19" s="78" t="s">
        <v>64</v>
      </c>
      <c r="E19" s="234">
        <v>1318370.02</v>
      </c>
      <c r="F19" s="234">
        <v>0</v>
      </c>
      <c r="G19" s="234">
        <v>0</v>
      </c>
      <c r="H19" s="234">
        <v>0</v>
      </c>
      <c r="I19" s="234">
        <v>0</v>
      </c>
      <c r="J19" s="234">
        <v>0</v>
      </c>
      <c r="K19" s="234">
        <v>0</v>
      </c>
      <c r="L19" s="234">
        <v>0</v>
      </c>
      <c r="M19" s="240">
        <v>0</v>
      </c>
    </row>
    <row r="20" spans="1:13" ht="14.25" x14ac:dyDescent="0.2">
      <c r="A20" s="76"/>
      <c r="B20" s="72"/>
      <c r="C20" s="79" t="s">
        <v>65</v>
      </c>
      <c r="D20" s="78" t="s">
        <v>66</v>
      </c>
      <c r="E20" s="234">
        <v>0</v>
      </c>
      <c r="F20" s="234">
        <v>0</v>
      </c>
      <c r="G20" s="234">
        <v>0</v>
      </c>
      <c r="H20" s="234">
        <v>0</v>
      </c>
      <c r="I20" s="234">
        <v>0</v>
      </c>
      <c r="J20" s="234">
        <v>0</v>
      </c>
      <c r="K20" s="234">
        <v>0</v>
      </c>
      <c r="L20" s="234">
        <v>0</v>
      </c>
      <c r="M20" s="240">
        <v>0</v>
      </c>
    </row>
    <row r="21" spans="1:13" ht="14.25" x14ac:dyDescent="0.2">
      <c r="A21" s="76"/>
      <c r="B21" s="72"/>
      <c r="C21" s="79" t="s">
        <v>67</v>
      </c>
      <c r="D21" s="78" t="s">
        <v>68</v>
      </c>
      <c r="E21" s="234">
        <v>0</v>
      </c>
      <c r="F21" s="234">
        <v>0</v>
      </c>
      <c r="G21" s="234">
        <v>0</v>
      </c>
      <c r="H21" s="234">
        <v>0</v>
      </c>
      <c r="I21" s="234">
        <v>0</v>
      </c>
      <c r="J21" s="234">
        <v>0</v>
      </c>
      <c r="K21" s="234">
        <v>0</v>
      </c>
      <c r="L21" s="234">
        <v>0</v>
      </c>
      <c r="M21" s="240">
        <v>0</v>
      </c>
    </row>
    <row r="22" spans="1:13" s="243" customFormat="1" ht="27" x14ac:dyDescent="0.2">
      <c r="A22" s="76"/>
      <c r="B22" s="71" t="s">
        <v>69</v>
      </c>
      <c r="C22" s="72"/>
      <c r="D22" s="73" t="s">
        <v>70</v>
      </c>
      <c r="E22" s="233">
        <v>6754920.5899999999</v>
      </c>
      <c r="F22" s="233">
        <f>+F23+F24</f>
        <v>0</v>
      </c>
      <c r="G22" s="233">
        <f t="shared" ref="G22:M22" si="2">+G23+G24</f>
        <v>0</v>
      </c>
      <c r="H22" s="233">
        <f t="shared" si="2"/>
        <v>0</v>
      </c>
      <c r="I22" s="233">
        <f t="shared" si="2"/>
        <v>0</v>
      </c>
      <c r="J22" s="233">
        <f t="shared" si="2"/>
        <v>0</v>
      </c>
      <c r="K22" s="233">
        <f t="shared" si="2"/>
        <v>0</v>
      </c>
      <c r="L22" s="233">
        <f t="shared" si="2"/>
        <v>0</v>
      </c>
      <c r="M22" s="233">
        <f t="shared" si="2"/>
        <v>0</v>
      </c>
    </row>
    <row r="23" spans="1:13" ht="12.75" customHeight="1" x14ac:dyDescent="0.2">
      <c r="A23" s="80"/>
      <c r="B23" s="79"/>
      <c r="C23" s="79" t="s">
        <v>192</v>
      </c>
      <c r="D23" s="78" t="s">
        <v>197</v>
      </c>
      <c r="E23" s="234">
        <v>3377460.39</v>
      </c>
      <c r="F23" s="234">
        <v>0</v>
      </c>
      <c r="G23" s="234">
        <v>0</v>
      </c>
      <c r="H23" s="234">
        <v>0</v>
      </c>
      <c r="I23" s="234">
        <v>0</v>
      </c>
      <c r="J23" s="234">
        <v>0</v>
      </c>
      <c r="K23" s="234">
        <v>0</v>
      </c>
      <c r="L23" s="234">
        <v>0</v>
      </c>
      <c r="M23" s="240">
        <v>0</v>
      </c>
    </row>
    <row r="24" spans="1:13" ht="12.75" customHeight="1" x14ac:dyDescent="0.2">
      <c r="A24" s="80"/>
      <c r="B24" s="79"/>
      <c r="C24" s="79" t="s">
        <v>194</v>
      </c>
      <c r="D24" s="78" t="s">
        <v>193</v>
      </c>
      <c r="E24" s="234">
        <v>3377460.2</v>
      </c>
      <c r="F24" s="234">
        <v>0</v>
      </c>
      <c r="G24" s="234">
        <v>0</v>
      </c>
      <c r="H24" s="234">
        <v>0</v>
      </c>
      <c r="I24" s="234">
        <v>0</v>
      </c>
      <c r="J24" s="234">
        <v>0</v>
      </c>
      <c r="K24" s="234">
        <v>0</v>
      </c>
      <c r="L24" s="234">
        <v>0</v>
      </c>
      <c r="M24" s="240">
        <v>0</v>
      </c>
    </row>
    <row r="25" spans="1:13" s="243" customFormat="1" ht="14.25" x14ac:dyDescent="0.2">
      <c r="A25" s="76" t="s">
        <v>71</v>
      </c>
      <c r="B25" s="72"/>
      <c r="C25" s="72"/>
      <c r="D25" s="75" t="s">
        <v>72</v>
      </c>
      <c r="E25" s="307">
        <v>2844549</v>
      </c>
      <c r="F25" s="307">
        <v>0</v>
      </c>
      <c r="G25" s="307">
        <v>0</v>
      </c>
      <c r="H25" s="307">
        <v>0</v>
      </c>
      <c r="I25" s="307">
        <v>0</v>
      </c>
      <c r="J25" s="307">
        <v>0</v>
      </c>
      <c r="K25" s="307">
        <v>0</v>
      </c>
      <c r="L25" s="307">
        <v>0</v>
      </c>
      <c r="M25" s="308">
        <v>0</v>
      </c>
    </row>
    <row r="26" spans="1:13" s="243" customFormat="1" ht="14.25" x14ac:dyDescent="0.2">
      <c r="A26" s="76" t="s">
        <v>195</v>
      </c>
      <c r="B26" s="72"/>
      <c r="C26" s="72"/>
      <c r="D26" s="75" t="s">
        <v>196</v>
      </c>
      <c r="E26" s="307">
        <v>0</v>
      </c>
      <c r="F26" s="307">
        <v>0</v>
      </c>
      <c r="G26" s="307">
        <v>0</v>
      </c>
      <c r="H26" s="307">
        <v>0</v>
      </c>
      <c r="I26" s="307">
        <v>0</v>
      </c>
      <c r="J26" s="307">
        <v>0</v>
      </c>
      <c r="K26" s="307">
        <v>0</v>
      </c>
      <c r="L26" s="307">
        <v>0</v>
      </c>
      <c r="M26" s="308">
        <v>0</v>
      </c>
    </row>
    <row r="27" spans="1:13" s="243" customFormat="1" ht="16.5" thickBot="1" x14ac:dyDescent="0.25">
      <c r="A27" s="257">
        <v>19999</v>
      </c>
      <c r="B27" s="258"/>
      <c r="C27" s="258"/>
      <c r="D27" s="254" t="s">
        <v>225</v>
      </c>
      <c r="E27" s="255">
        <v>38389897.420000009</v>
      </c>
      <c r="F27" s="255">
        <f>+F26+F25+F17+F16+F15+F14+F13+F10</f>
        <v>0</v>
      </c>
      <c r="G27" s="255">
        <f t="shared" ref="G27:M27" si="3">+G26+G25+G17+G16+G15+G14+G13+G10</f>
        <v>0</v>
      </c>
      <c r="H27" s="255">
        <f t="shared" si="3"/>
        <v>0</v>
      </c>
      <c r="I27" s="255">
        <f t="shared" si="3"/>
        <v>0</v>
      </c>
      <c r="J27" s="255">
        <f t="shared" si="3"/>
        <v>0</v>
      </c>
      <c r="K27" s="255">
        <f t="shared" si="3"/>
        <v>0</v>
      </c>
      <c r="L27" s="255">
        <f t="shared" si="3"/>
        <v>0</v>
      </c>
      <c r="M27" s="256">
        <f t="shared" si="3"/>
        <v>0</v>
      </c>
    </row>
    <row r="28" spans="1:13" ht="17.25" customHeight="1" thickBot="1" x14ac:dyDescent="0.3">
      <c r="A28" s="347" t="s">
        <v>34</v>
      </c>
      <c r="B28" s="348"/>
      <c r="C28" s="348"/>
      <c r="D28" s="348"/>
      <c r="E28" s="348"/>
      <c r="F28" s="348"/>
      <c r="G28" s="348"/>
      <c r="H28" s="348"/>
      <c r="I28" s="348"/>
      <c r="J28" s="348"/>
      <c r="K28" s="348"/>
      <c r="L28" s="348"/>
      <c r="M28" s="349"/>
    </row>
    <row r="29" spans="1:13" s="243" customFormat="1" ht="14.25" x14ac:dyDescent="0.2">
      <c r="A29" s="281" t="s">
        <v>73</v>
      </c>
      <c r="B29" s="305"/>
      <c r="C29" s="305"/>
      <c r="D29" s="69" t="s">
        <v>25</v>
      </c>
      <c r="E29" s="306">
        <v>44035116.180000007</v>
      </c>
      <c r="F29" s="306">
        <f>+F30+F37+F43</f>
        <v>80000</v>
      </c>
      <c r="G29" s="306">
        <f t="shared" ref="G29:M29" si="4">+G30+G37+G43</f>
        <v>251782.12</v>
      </c>
      <c r="H29" s="306">
        <f t="shared" si="4"/>
        <v>0</v>
      </c>
      <c r="I29" s="306">
        <f t="shared" si="4"/>
        <v>0</v>
      </c>
      <c r="J29" s="306">
        <f t="shared" si="4"/>
        <v>0</v>
      </c>
      <c r="K29" s="306">
        <f t="shared" si="4"/>
        <v>0</v>
      </c>
      <c r="L29" s="306">
        <f t="shared" si="4"/>
        <v>0</v>
      </c>
      <c r="M29" s="306">
        <f t="shared" si="4"/>
        <v>0</v>
      </c>
    </row>
    <row r="30" spans="1:13" s="243" customFormat="1" ht="13.5" x14ac:dyDescent="0.25">
      <c r="A30" s="244"/>
      <c r="B30" s="71" t="s">
        <v>74</v>
      </c>
      <c r="C30" s="72"/>
      <c r="D30" s="81" t="s">
        <v>27</v>
      </c>
      <c r="E30" s="235">
        <v>35808905.090000004</v>
      </c>
      <c r="F30" s="235">
        <f>+F31+F32+F33+F34+F35+F36</f>
        <v>75000</v>
      </c>
      <c r="G30" s="235">
        <f t="shared" ref="G30:M30" si="5">+G31+G32+G33+G34+G35+G36</f>
        <v>229326.12</v>
      </c>
      <c r="H30" s="235">
        <f t="shared" si="5"/>
        <v>0</v>
      </c>
      <c r="I30" s="235">
        <f t="shared" si="5"/>
        <v>0</v>
      </c>
      <c r="J30" s="235">
        <f t="shared" si="5"/>
        <v>0</v>
      </c>
      <c r="K30" s="235">
        <f t="shared" si="5"/>
        <v>0</v>
      </c>
      <c r="L30" s="235">
        <f t="shared" si="5"/>
        <v>0</v>
      </c>
      <c r="M30" s="241">
        <f t="shared" si="5"/>
        <v>0</v>
      </c>
    </row>
    <row r="31" spans="1:13" x14ac:dyDescent="0.2">
      <c r="A31" s="80"/>
      <c r="B31" s="79"/>
      <c r="C31" s="79" t="s">
        <v>75</v>
      </c>
      <c r="D31" s="78" t="s">
        <v>76</v>
      </c>
      <c r="E31" s="234">
        <v>32914724.340000004</v>
      </c>
      <c r="F31" s="234">
        <v>75000</v>
      </c>
      <c r="G31" s="234">
        <v>229326.12</v>
      </c>
      <c r="H31" s="234">
        <v>0</v>
      </c>
      <c r="I31" s="234">
        <v>0</v>
      </c>
      <c r="J31" s="234">
        <v>0</v>
      </c>
      <c r="K31" s="234">
        <v>0</v>
      </c>
      <c r="L31" s="234">
        <v>0</v>
      </c>
      <c r="M31" s="240">
        <v>0</v>
      </c>
    </row>
    <row r="32" spans="1:13" x14ac:dyDescent="0.2">
      <c r="A32" s="80"/>
      <c r="B32" s="79"/>
      <c r="C32" s="79" t="s">
        <v>77</v>
      </c>
      <c r="D32" s="78" t="s">
        <v>78</v>
      </c>
      <c r="E32" s="234">
        <v>2437438.17</v>
      </c>
      <c r="F32" s="234">
        <v>0</v>
      </c>
      <c r="G32" s="234">
        <v>0</v>
      </c>
      <c r="H32" s="234">
        <v>0</v>
      </c>
      <c r="I32" s="234">
        <v>0</v>
      </c>
      <c r="J32" s="234">
        <v>0</v>
      </c>
      <c r="K32" s="234">
        <v>0</v>
      </c>
      <c r="L32" s="234">
        <v>0</v>
      </c>
      <c r="M32" s="240">
        <v>0</v>
      </c>
    </row>
    <row r="33" spans="1:13" x14ac:dyDescent="0.2">
      <c r="A33" s="80"/>
      <c r="B33" s="79"/>
      <c r="C33" s="79" t="s">
        <v>79</v>
      </c>
      <c r="D33" s="78" t="s">
        <v>81</v>
      </c>
      <c r="E33" s="234">
        <v>0</v>
      </c>
      <c r="F33" s="234">
        <v>0</v>
      </c>
      <c r="G33" s="234">
        <v>0</v>
      </c>
      <c r="H33" s="234">
        <v>0</v>
      </c>
      <c r="I33" s="234">
        <v>0</v>
      </c>
      <c r="J33" s="234">
        <v>0</v>
      </c>
      <c r="K33" s="234">
        <v>0</v>
      </c>
      <c r="L33" s="234">
        <v>0</v>
      </c>
      <c r="M33" s="240">
        <v>0</v>
      </c>
    </row>
    <row r="34" spans="1:13" x14ac:dyDescent="0.2">
      <c r="A34" s="80"/>
      <c r="B34" s="79"/>
      <c r="C34" s="79" t="s">
        <v>80</v>
      </c>
      <c r="D34" s="78" t="s">
        <v>83</v>
      </c>
      <c r="E34" s="234">
        <v>456742.58</v>
      </c>
      <c r="F34" s="234">
        <v>0</v>
      </c>
      <c r="G34" s="234">
        <v>0</v>
      </c>
      <c r="H34" s="234">
        <v>0</v>
      </c>
      <c r="I34" s="234">
        <v>0</v>
      </c>
      <c r="J34" s="234">
        <v>0</v>
      </c>
      <c r="K34" s="234">
        <v>0</v>
      </c>
      <c r="L34" s="234">
        <v>0</v>
      </c>
      <c r="M34" s="240">
        <v>0</v>
      </c>
    </row>
    <row r="35" spans="1:13" x14ac:dyDescent="0.2">
      <c r="A35" s="80"/>
      <c r="B35" s="79"/>
      <c r="C35" s="79" t="s">
        <v>82</v>
      </c>
      <c r="D35" s="82" t="s">
        <v>258</v>
      </c>
      <c r="E35" s="236">
        <v>0</v>
      </c>
      <c r="F35" s="236">
        <v>0</v>
      </c>
      <c r="G35" s="236">
        <v>0</v>
      </c>
      <c r="H35" s="236">
        <v>0</v>
      </c>
      <c r="I35" s="236">
        <v>0</v>
      </c>
      <c r="J35" s="236">
        <v>0</v>
      </c>
      <c r="K35" s="236">
        <v>0</v>
      </c>
      <c r="L35" s="236">
        <v>0</v>
      </c>
      <c r="M35" s="242">
        <v>0</v>
      </c>
    </row>
    <row r="36" spans="1:13" x14ac:dyDescent="0.2">
      <c r="A36" s="80"/>
      <c r="B36" s="79"/>
      <c r="C36" s="79" t="s">
        <v>84</v>
      </c>
      <c r="D36" s="78" t="s">
        <v>202</v>
      </c>
      <c r="E36" s="234">
        <v>0</v>
      </c>
      <c r="F36" s="234">
        <v>0</v>
      </c>
      <c r="G36" s="234">
        <v>0</v>
      </c>
      <c r="H36" s="234">
        <v>0</v>
      </c>
      <c r="I36" s="234">
        <v>0</v>
      </c>
      <c r="J36" s="234">
        <v>0</v>
      </c>
      <c r="K36" s="234">
        <v>0</v>
      </c>
      <c r="L36" s="234">
        <v>0</v>
      </c>
      <c r="M36" s="240">
        <v>0</v>
      </c>
    </row>
    <row r="37" spans="1:13" s="243" customFormat="1" ht="13.5" x14ac:dyDescent="0.25">
      <c r="A37" s="244"/>
      <c r="B37" s="71" t="s">
        <v>85</v>
      </c>
      <c r="C37" s="245"/>
      <c r="D37" s="81" t="s">
        <v>28</v>
      </c>
      <c r="E37" s="235">
        <v>8226211.0899999999</v>
      </c>
      <c r="F37" s="235">
        <f>+F38+F39+F40+F41+F42</f>
        <v>5000</v>
      </c>
      <c r="G37" s="235">
        <f t="shared" ref="G37:M37" si="6">+G38+G39+G40+G41+G42</f>
        <v>22456</v>
      </c>
      <c r="H37" s="235">
        <f t="shared" si="6"/>
        <v>0</v>
      </c>
      <c r="I37" s="235">
        <f t="shared" si="6"/>
        <v>0</v>
      </c>
      <c r="J37" s="235">
        <f t="shared" si="6"/>
        <v>0</v>
      </c>
      <c r="K37" s="235">
        <f t="shared" si="6"/>
        <v>0</v>
      </c>
      <c r="L37" s="235">
        <f t="shared" si="6"/>
        <v>0</v>
      </c>
      <c r="M37" s="235">
        <f t="shared" si="6"/>
        <v>0</v>
      </c>
    </row>
    <row r="38" spans="1:13" x14ac:dyDescent="0.2">
      <c r="A38" s="80"/>
      <c r="B38" s="79"/>
      <c r="C38" s="79" t="s">
        <v>86</v>
      </c>
      <c r="D38" s="78" t="s">
        <v>87</v>
      </c>
      <c r="E38" s="234">
        <v>8207777.0999999996</v>
      </c>
      <c r="F38" s="234">
        <v>5000</v>
      </c>
      <c r="G38" s="234">
        <v>22456</v>
      </c>
      <c r="H38" s="234">
        <v>0</v>
      </c>
      <c r="I38" s="234">
        <v>0</v>
      </c>
      <c r="J38" s="234">
        <v>0</v>
      </c>
      <c r="K38" s="234">
        <v>0</v>
      </c>
      <c r="L38" s="234">
        <v>0</v>
      </c>
      <c r="M38" s="240">
        <v>0</v>
      </c>
    </row>
    <row r="39" spans="1:13" x14ac:dyDescent="0.2">
      <c r="A39" s="80"/>
      <c r="B39" s="79"/>
      <c r="C39" s="79" t="s">
        <v>88</v>
      </c>
      <c r="D39" s="78" t="s">
        <v>89</v>
      </c>
      <c r="E39" s="234">
        <v>17386.95</v>
      </c>
      <c r="F39" s="234">
        <v>0</v>
      </c>
      <c r="G39" s="234">
        <v>0</v>
      </c>
      <c r="H39" s="234">
        <v>0</v>
      </c>
      <c r="I39" s="234">
        <v>0</v>
      </c>
      <c r="J39" s="234">
        <v>0</v>
      </c>
      <c r="K39" s="234">
        <v>0</v>
      </c>
      <c r="L39" s="234">
        <v>0</v>
      </c>
      <c r="M39" s="240">
        <v>0</v>
      </c>
    </row>
    <row r="40" spans="1:13" x14ac:dyDescent="0.2">
      <c r="A40" s="80"/>
      <c r="B40" s="79"/>
      <c r="C40" s="79" t="s">
        <v>90</v>
      </c>
      <c r="D40" s="78" t="s">
        <v>92</v>
      </c>
      <c r="E40" s="234">
        <v>1047.04</v>
      </c>
      <c r="F40" s="234">
        <v>0</v>
      </c>
      <c r="G40" s="234">
        <v>0</v>
      </c>
      <c r="H40" s="234">
        <v>0</v>
      </c>
      <c r="I40" s="234">
        <v>0</v>
      </c>
      <c r="J40" s="234">
        <v>0</v>
      </c>
      <c r="K40" s="234">
        <v>0</v>
      </c>
      <c r="L40" s="234">
        <v>0</v>
      </c>
      <c r="M40" s="240">
        <v>0</v>
      </c>
    </row>
    <row r="41" spans="1:13" x14ac:dyDescent="0.2">
      <c r="A41" s="80"/>
      <c r="B41" s="79"/>
      <c r="C41" s="79" t="s">
        <v>91</v>
      </c>
      <c r="D41" s="82" t="s">
        <v>259</v>
      </c>
      <c r="E41" s="236">
        <v>0</v>
      </c>
      <c r="F41" s="236">
        <v>0</v>
      </c>
      <c r="G41" s="236">
        <v>0</v>
      </c>
      <c r="H41" s="236">
        <v>0</v>
      </c>
      <c r="I41" s="236">
        <v>0</v>
      </c>
      <c r="J41" s="236">
        <v>0</v>
      </c>
      <c r="K41" s="236">
        <v>0</v>
      </c>
      <c r="L41" s="236">
        <v>0</v>
      </c>
      <c r="M41" s="242">
        <v>0</v>
      </c>
    </row>
    <row r="42" spans="1:13" x14ac:dyDescent="0.2">
      <c r="A42" s="80"/>
      <c r="B42" s="79"/>
      <c r="C42" s="79" t="s">
        <v>93</v>
      </c>
      <c r="D42" s="78" t="s">
        <v>214</v>
      </c>
      <c r="E42" s="234">
        <v>0</v>
      </c>
      <c r="F42" s="234">
        <v>0</v>
      </c>
      <c r="G42" s="234">
        <v>0</v>
      </c>
      <c r="H42" s="234">
        <v>0</v>
      </c>
      <c r="I42" s="234">
        <v>0</v>
      </c>
      <c r="J42" s="234">
        <v>0</v>
      </c>
      <c r="K42" s="234">
        <v>0</v>
      </c>
      <c r="L42" s="234">
        <v>0</v>
      </c>
      <c r="M42" s="240">
        <v>0</v>
      </c>
    </row>
    <row r="43" spans="1:13" s="243" customFormat="1" ht="13.5" x14ac:dyDescent="0.2">
      <c r="A43" s="244"/>
      <c r="B43" s="71" t="s">
        <v>94</v>
      </c>
      <c r="C43" s="245"/>
      <c r="D43" s="73" t="s">
        <v>29</v>
      </c>
      <c r="E43" s="233">
        <v>0</v>
      </c>
      <c r="F43" s="233">
        <f>+F44+F45</f>
        <v>0</v>
      </c>
      <c r="G43" s="233">
        <f>+G44+G45</f>
        <v>0</v>
      </c>
      <c r="H43" s="233">
        <f t="shared" ref="H43:M43" si="7">+H44+H45</f>
        <v>0</v>
      </c>
      <c r="I43" s="233">
        <f t="shared" si="7"/>
        <v>0</v>
      </c>
      <c r="J43" s="233">
        <f t="shared" si="7"/>
        <v>0</v>
      </c>
      <c r="K43" s="233">
        <f t="shared" si="7"/>
        <v>0</v>
      </c>
      <c r="L43" s="233">
        <f t="shared" si="7"/>
        <v>0</v>
      </c>
      <c r="M43" s="233">
        <f t="shared" si="7"/>
        <v>0</v>
      </c>
    </row>
    <row r="44" spans="1:13" x14ac:dyDescent="0.2">
      <c r="A44" s="80"/>
      <c r="B44" s="79"/>
      <c r="C44" s="79" t="s">
        <v>95</v>
      </c>
      <c r="D44" s="82" t="s">
        <v>226</v>
      </c>
      <c r="E44" s="236">
        <v>0</v>
      </c>
      <c r="F44" s="236">
        <v>0</v>
      </c>
      <c r="G44" s="236">
        <v>0</v>
      </c>
      <c r="H44" s="236">
        <v>0</v>
      </c>
      <c r="I44" s="236">
        <v>0</v>
      </c>
      <c r="J44" s="236">
        <v>0</v>
      </c>
      <c r="K44" s="236">
        <v>0</v>
      </c>
      <c r="L44" s="236">
        <v>0</v>
      </c>
      <c r="M44" s="242">
        <v>0</v>
      </c>
    </row>
    <row r="45" spans="1:13" x14ac:dyDescent="0.2">
      <c r="A45" s="83"/>
      <c r="B45" s="79"/>
      <c r="C45" s="79" t="s">
        <v>96</v>
      </c>
      <c r="D45" s="78" t="s">
        <v>203</v>
      </c>
      <c r="E45" s="234">
        <v>0</v>
      </c>
      <c r="F45" s="234">
        <v>0</v>
      </c>
      <c r="G45" s="234">
        <v>0</v>
      </c>
      <c r="H45" s="234">
        <v>0</v>
      </c>
      <c r="I45" s="234">
        <v>0</v>
      </c>
      <c r="J45" s="234">
        <v>0</v>
      </c>
      <c r="K45" s="234">
        <v>0</v>
      </c>
      <c r="L45" s="234">
        <v>0</v>
      </c>
      <c r="M45" s="240">
        <v>0</v>
      </c>
    </row>
    <row r="46" spans="1:13" s="243" customFormat="1" ht="14.25" x14ac:dyDescent="0.2">
      <c r="A46" s="70" t="s">
        <v>97</v>
      </c>
      <c r="B46" s="309"/>
      <c r="C46" s="245"/>
      <c r="D46" s="75" t="s">
        <v>26</v>
      </c>
      <c r="E46" s="307">
        <v>8773127.6099999994</v>
      </c>
      <c r="F46" s="307">
        <v>4641</v>
      </c>
      <c r="G46" s="307">
        <v>234876</v>
      </c>
      <c r="H46" s="307">
        <v>0</v>
      </c>
      <c r="I46" s="307">
        <v>0</v>
      </c>
      <c r="J46" s="307">
        <v>0</v>
      </c>
      <c r="K46" s="307">
        <v>0</v>
      </c>
      <c r="L46" s="307">
        <v>0</v>
      </c>
      <c r="M46" s="308">
        <v>0</v>
      </c>
    </row>
    <row r="47" spans="1:13" s="243" customFormat="1" ht="14.25" x14ac:dyDescent="0.2">
      <c r="A47" s="70" t="s">
        <v>98</v>
      </c>
      <c r="B47" s="245"/>
      <c r="C47" s="245"/>
      <c r="D47" s="75" t="s">
        <v>99</v>
      </c>
      <c r="E47" s="307">
        <v>519166</v>
      </c>
      <c r="F47" s="307">
        <v>0</v>
      </c>
      <c r="G47" s="307">
        <v>0</v>
      </c>
      <c r="H47" s="307">
        <v>0</v>
      </c>
      <c r="I47" s="307">
        <v>0</v>
      </c>
      <c r="J47" s="307">
        <v>0</v>
      </c>
      <c r="K47" s="307">
        <v>0</v>
      </c>
      <c r="L47" s="307">
        <v>0</v>
      </c>
      <c r="M47" s="308">
        <v>0</v>
      </c>
    </row>
    <row r="48" spans="1:13" s="243" customFormat="1" ht="14.25" x14ac:dyDescent="0.2">
      <c r="A48" s="70" t="s">
        <v>100</v>
      </c>
      <c r="B48" s="245"/>
      <c r="C48" s="245"/>
      <c r="D48" s="75" t="s">
        <v>15</v>
      </c>
      <c r="E48" s="307">
        <v>5284004.1100000003</v>
      </c>
      <c r="F48" s="307">
        <v>0</v>
      </c>
      <c r="G48" s="307">
        <v>0</v>
      </c>
      <c r="H48" s="307">
        <v>0</v>
      </c>
      <c r="I48" s="307">
        <v>0</v>
      </c>
      <c r="J48" s="307">
        <v>0</v>
      </c>
      <c r="K48" s="307">
        <v>0</v>
      </c>
      <c r="L48" s="307">
        <v>0</v>
      </c>
      <c r="M48" s="308">
        <v>0</v>
      </c>
    </row>
    <row r="49" spans="1:13" s="243" customFormat="1" ht="14.25" x14ac:dyDescent="0.2">
      <c r="A49" s="76" t="s">
        <v>101</v>
      </c>
      <c r="B49" s="84"/>
      <c r="C49" s="84"/>
      <c r="D49" s="75" t="s">
        <v>16</v>
      </c>
      <c r="E49" s="307">
        <v>128817607.34999998</v>
      </c>
      <c r="F49" s="307">
        <f>+F50+F51+F54</f>
        <v>289670.46999999997</v>
      </c>
      <c r="G49" s="307">
        <f t="shared" ref="G49:M49" si="8">+G50+G51+G54</f>
        <v>3182116.3000000003</v>
      </c>
      <c r="H49" s="307">
        <f t="shared" si="8"/>
        <v>0</v>
      </c>
      <c r="I49" s="307">
        <f t="shared" si="8"/>
        <v>0</v>
      </c>
      <c r="J49" s="307">
        <f t="shared" si="8"/>
        <v>0</v>
      </c>
      <c r="K49" s="307">
        <f t="shared" si="8"/>
        <v>0</v>
      </c>
      <c r="L49" s="307">
        <f t="shared" si="8"/>
        <v>0</v>
      </c>
      <c r="M49" s="307">
        <f t="shared" si="8"/>
        <v>0</v>
      </c>
    </row>
    <row r="50" spans="1:13" s="243" customFormat="1" ht="13.5" x14ac:dyDescent="0.2">
      <c r="A50" s="260"/>
      <c r="B50" s="86" t="s">
        <v>102</v>
      </c>
      <c r="C50" s="84"/>
      <c r="D50" s="73" t="s">
        <v>103</v>
      </c>
      <c r="E50" s="233">
        <v>58230928.049999997</v>
      </c>
      <c r="F50" s="233">
        <v>0</v>
      </c>
      <c r="G50" s="233">
        <v>0</v>
      </c>
      <c r="H50" s="233">
        <v>0</v>
      </c>
      <c r="I50" s="233">
        <v>0</v>
      </c>
      <c r="J50" s="233">
        <v>0</v>
      </c>
      <c r="K50" s="233">
        <v>0</v>
      </c>
      <c r="L50" s="233">
        <v>0</v>
      </c>
      <c r="M50" s="239">
        <v>0</v>
      </c>
    </row>
    <row r="51" spans="1:13" s="243" customFormat="1" ht="13.5" x14ac:dyDescent="0.2">
      <c r="A51" s="260"/>
      <c r="B51" s="86" t="s">
        <v>104</v>
      </c>
      <c r="C51" s="84"/>
      <c r="D51" s="73" t="s">
        <v>218</v>
      </c>
      <c r="E51" s="233">
        <v>70586679.299999982</v>
      </c>
      <c r="F51" s="233">
        <f>+F52+F53</f>
        <v>289670.46999999997</v>
      </c>
      <c r="G51" s="233">
        <f t="shared" ref="G51:M51" si="9">+G52+G53</f>
        <v>3182116.3000000003</v>
      </c>
      <c r="H51" s="233">
        <f t="shared" si="9"/>
        <v>0</v>
      </c>
      <c r="I51" s="233">
        <f t="shared" si="9"/>
        <v>0</v>
      </c>
      <c r="J51" s="233">
        <f t="shared" si="9"/>
        <v>0</v>
      </c>
      <c r="K51" s="233">
        <f t="shared" si="9"/>
        <v>0</v>
      </c>
      <c r="L51" s="233">
        <f t="shared" si="9"/>
        <v>0</v>
      </c>
      <c r="M51" s="233">
        <f t="shared" si="9"/>
        <v>0</v>
      </c>
    </row>
    <row r="52" spans="1:13" x14ac:dyDescent="0.2">
      <c r="A52" s="88"/>
      <c r="B52" s="77"/>
      <c r="C52" s="77" t="s">
        <v>105</v>
      </c>
      <c r="D52" s="78" t="s">
        <v>219</v>
      </c>
      <c r="E52" s="234">
        <v>59026735.139999993</v>
      </c>
      <c r="F52" s="234">
        <v>102444.68</v>
      </c>
      <c r="G52" s="234">
        <v>2521202.2200000002</v>
      </c>
      <c r="H52" s="234">
        <v>0</v>
      </c>
      <c r="I52" s="234">
        <v>0</v>
      </c>
      <c r="J52" s="234">
        <v>0</v>
      </c>
      <c r="K52" s="234">
        <v>0</v>
      </c>
      <c r="L52" s="234">
        <v>0</v>
      </c>
      <c r="M52" s="240">
        <v>0</v>
      </c>
    </row>
    <row r="53" spans="1:13" x14ac:dyDescent="0.2">
      <c r="A53" s="88"/>
      <c r="B53" s="77"/>
      <c r="C53" s="77" t="s">
        <v>198</v>
      </c>
      <c r="D53" s="78" t="s">
        <v>220</v>
      </c>
      <c r="E53" s="234">
        <v>11559944.16</v>
      </c>
      <c r="F53" s="234">
        <v>187225.79</v>
      </c>
      <c r="G53" s="234">
        <v>660914.07999999996</v>
      </c>
      <c r="H53" s="234">
        <v>0</v>
      </c>
      <c r="I53" s="234">
        <v>0</v>
      </c>
      <c r="J53" s="234">
        <v>0</v>
      </c>
      <c r="K53" s="234">
        <v>0</v>
      </c>
      <c r="L53" s="234">
        <v>0</v>
      </c>
      <c r="M53" s="240">
        <v>0</v>
      </c>
    </row>
    <row r="54" spans="1:13" s="243" customFormat="1" ht="13.5" x14ac:dyDescent="0.2">
      <c r="A54" s="261"/>
      <c r="B54" s="86" t="s">
        <v>106</v>
      </c>
      <c r="C54" s="84"/>
      <c r="D54" s="73" t="s">
        <v>221</v>
      </c>
      <c r="E54" s="233">
        <v>0</v>
      </c>
      <c r="F54" s="233">
        <v>0</v>
      </c>
      <c r="G54" s="233">
        <v>0</v>
      </c>
      <c r="H54" s="233">
        <v>0</v>
      </c>
      <c r="I54" s="233">
        <v>0</v>
      </c>
      <c r="J54" s="233">
        <v>0</v>
      </c>
      <c r="K54" s="233">
        <v>0</v>
      </c>
      <c r="L54" s="233">
        <v>0</v>
      </c>
      <c r="M54" s="239">
        <v>0</v>
      </c>
    </row>
    <row r="55" spans="1:13" s="243" customFormat="1" ht="14.25" x14ac:dyDescent="0.2">
      <c r="A55" s="76" t="s">
        <v>107</v>
      </c>
      <c r="B55" s="84"/>
      <c r="C55" s="84"/>
      <c r="D55" s="310" t="s">
        <v>30</v>
      </c>
      <c r="E55" s="311">
        <v>26883565.16</v>
      </c>
      <c r="F55" s="311">
        <f>+F56+F60</f>
        <v>0</v>
      </c>
      <c r="G55" s="311">
        <f t="shared" ref="G55:M55" si="10">+G56+G60</f>
        <v>13520.07</v>
      </c>
      <c r="H55" s="311">
        <f t="shared" si="10"/>
        <v>0</v>
      </c>
      <c r="I55" s="311">
        <f t="shared" si="10"/>
        <v>0</v>
      </c>
      <c r="J55" s="311">
        <f t="shared" si="10"/>
        <v>0</v>
      </c>
      <c r="K55" s="311">
        <f t="shared" si="10"/>
        <v>0</v>
      </c>
      <c r="L55" s="311">
        <f t="shared" si="10"/>
        <v>0</v>
      </c>
      <c r="M55" s="311">
        <f t="shared" si="10"/>
        <v>0</v>
      </c>
    </row>
    <row r="56" spans="1:13" s="243" customFormat="1" ht="13.5" x14ac:dyDescent="0.2">
      <c r="A56" s="260"/>
      <c r="B56" s="86" t="s">
        <v>108</v>
      </c>
      <c r="C56" s="84"/>
      <c r="D56" s="73" t="s">
        <v>109</v>
      </c>
      <c r="E56" s="233">
        <v>12588908.710000001</v>
      </c>
      <c r="F56" s="233">
        <f>+F57+F58+F59</f>
        <v>0</v>
      </c>
      <c r="G56" s="233">
        <f t="shared" ref="G56:M56" si="11">+G57+G58+G59</f>
        <v>9731.6200000000008</v>
      </c>
      <c r="H56" s="233">
        <f t="shared" si="11"/>
        <v>0</v>
      </c>
      <c r="I56" s="233">
        <f t="shared" si="11"/>
        <v>0</v>
      </c>
      <c r="J56" s="233">
        <f t="shared" si="11"/>
        <v>0</v>
      </c>
      <c r="K56" s="233">
        <f t="shared" si="11"/>
        <v>0</v>
      </c>
      <c r="L56" s="233">
        <f t="shared" si="11"/>
        <v>0</v>
      </c>
      <c r="M56" s="233">
        <f t="shared" si="11"/>
        <v>0</v>
      </c>
    </row>
    <row r="57" spans="1:13" ht="27" x14ac:dyDescent="0.2">
      <c r="A57" s="85"/>
      <c r="B57" s="86"/>
      <c r="C57" s="77" t="s">
        <v>227</v>
      </c>
      <c r="D57" s="73" t="s">
        <v>111</v>
      </c>
      <c r="E57" s="233">
        <v>252748.54</v>
      </c>
      <c r="F57" s="233">
        <v>0</v>
      </c>
      <c r="G57" s="233">
        <v>9731.6200000000008</v>
      </c>
      <c r="H57" s="233">
        <v>0</v>
      </c>
      <c r="I57" s="233">
        <v>0</v>
      </c>
      <c r="J57" s="233">
        <v>0</v>
      </c>
      <c r="K57" s="233">
        <v>0</v>
      </c>
      <c r="L57" s="233">
        <v>0</v>
      </c>
      <c r="M57" s="239">
        <v>0</v>
      </c>
    </row>
    <row r="58" spans="1:13" ht="13.5" x14ac:dyDescent="0.2">
      <c r="A58" s="89"/>
      <c r="B58" s="86"/>
      <c r="C58" s="77" t="s">
        <v>228</v>
      </c>
      <c r="D58" s="73" t="s">
        <v>112</v>
      </c>
      <c r="E58" s="233">
        <v>9843454.5200000014</v>
      </c>
      <c r="F58" s="233">
        <v>0</v>
      </c>
      <c r="G58" s="233">
        <v>0</v>
      </c>
      <c r="H58" s="233">
        <v>0</v>
      </c>
      <c r="I58" s="233">
        <v>0</v>
      </c>
      <c r="J58" s="233">
        <v>0</v>
      </c>
      <c r="K58" s="233">
        <v>0</v>
      </c>
      <c r="L58" s="233">
        <v>0</v>
      </c>
      <c r="M58" s="239">
        <v>0</v>
      </c>
    </row>
    <row r="59" spans="1:13" ht="13.5" x14ac:dyDescent="0.2">
      <c r="A59" s="89"/>
      <c r="B59" s="86"/>
      <c r="C59" s="77" t="s">
        <v>229</v>
      </c>
      <c r="D59" s="73" t="s">
        <v>215</v>
      </c>
      <c r="E59" s="233">
        <v>2492705.65</v>
      </c>
      <c r="F59" s="233">
        <v>0</v>
      </c>
      <c r="G59" s="233">
        <v>0</v>
      </c>
      <c r="H59" s="233">
        <v>0</v>
      </c>
      <c r="I59" s="233">
        <v>0</v>
      </c>
      <c r="J59" s="233">
        <v>0</v>
      </c>
      <c r="K59" s="233">
        <v>0</v>
      </c>
      <c r="L59" s="233">
        <v>0</v>
      </c>
      <c r="M59" s="239">
        <v>0</v>
      </c>
    </row>
    <row r="60" spans="1:13" s="243" customFormat="1" ht="14.25" x14ac:dyDescent="0.2">
      <c r="A60" s="262"/>
      <c r="B60" s="86" t="s">
        <v>110</v>
      </c>
      <c r="C60" s="84"/>
      <c r="D60" s="73" t="s">
        <v>113</v>
      </c>
      <c r="E60" s="233">
        <v>14294656.449999999</v>
      </c>
      <c r="F60" s="233">
        <v>0</v>
      </c>
      <c r="G60" s="233">
        <v>3788.45</v>
      </c>
      <c r="H60" s="233">
        <v>0</v>
      </c>
      <c r="I60" s="233">
        <v>0</v>
      </c>
      <c r="J60" s="233">
        <v>0</v>
      </c>
      <c r="K60" s="233">
        <v>0</v>
      </c>
      <c r="L60" s="233">
        <v>0</v>
      </c>
      <c r="M60" s="239">
        <v>0</v>
      </c>
    </row>
    <row r="61" spans="1:13" s="243" customFormat="1" ht="14.25" x14ac:dyDescent="0.2">
      <c r="A61" s="76" t="s">
        <v>114</v>
      </c>
      <c r="B61" s="84"/>
      <c r="C61" s="84"/>
      <c r="D61" s="75" t="s">
        <v>41</v>
      </c>
      <c r="E61" s="307">
        <v>91307229.829999998</v>
      </c>
      <c r="F61" s="307">
        <f>+F62+F68+F74</f>
        <v>230229.56</v>
      </c>
      <c r="G61" s="307">
        <f t="shared" ref="G61:M61" si="12">+G62+G68+G74</f>
        <v>4763679.8499999996</v>
      </c>
      <c r="H61" s="307">
        <f t="shared" si="12"/>
        <v>0</v>
      </c>
      <c r="I61" s="307">
        <f t="shared" si="12"/>
        <v>0</v>
      </c>
      <c r="J61" s="307">
        <f t="shared" si="12"/>
        <v>1703586.82</v>
      </c>
      <c r="K61" s="307">
        <f t="shared" si="12"/>
        <v>0</v>
      </c>
      <c r="L61" s="307">
        <f t="shared" si="12"/>
        <v>30544.1</v>
      </c>
      <c r="M61" s="307">
        <f t="shared" si="12"/>
        <v>0</v>
      </c>
    </row>
    <row r="62" spans="1:13" s="243" customFormat="1" ht="13.5" x14ac:dyDescent="0.2">
      <c r="A62" s="260"/>
      <c r="B62" s="86" t="s">
        <v>115</v>
      </c>
      <c r="C62" s="84"/>
      <c r="D62" s="73" t="s">
        <v>116</v>
      </c>
      <c r="E62" s="233">
        <v>19020564</v>
      </c>
      <c r="F62" s="233">
        <f>+F63+F64+F65+F66+F67</f>
        <v>55374.539999999994</v>
      </c>
      <c r="G62" s="233">
        <f t="shared" ref="G62:M62" si="13">+G63+G64+G65+G66+G67</f>
        <v>4763679.8499999996</v>
      </c>
      <c r="H62" s="233">
        <f t="shared" si="13"/>
        <v>0</v>
      </c>
      <c r="I62" s="233">
        <f t="shared" si="13"/>
        <v>0</v>
      </c>
      <c r="J62" s="233">
        <f t="shared" si="13"/>
        <v>1703586.82</v>
      </c>
      <c r="K62" s="233">
        <f t="shared" si="13"/>
        <v>0</v>
      </c>
      <c r="L62" s="233">
        <f t="shared" si="13"/>
        <v>21203</v>
      </c>
      <c r="M62" s="233">
        <f t="shared" si="13"/>
        <v>0</v>
      </c>
    </row>
    <row r="63" spans="1:13" x14ac:dyDescent="0.2">
      <c r="A63" s="88"/>
      <c r="B63" s="77"/>
      <c r="C63" s="77" t="s">
        <v>117</v>
      </c>
      <c r="D63" s="78" t="s">
        <v>118</v>
      </c>
      <c r="E63" s="234">
        <v>4100521</v>
      </c>
      <c r="F63" s="234">
        <v>9962.35</v>
      </c>
      <c r="G63" s="234"/>
      <c r="H63" s="234"/>
      <c r="I63" s="234">
        <v>0</v>
      </c>
      <c r="J63" s="234">
        <v>0</v>
      </c>
      <c r="K63" s="234">
        <v>0</v>
      </c>
      <c r="L63" s="234">
        <v>4316.83</v>
      </c>
      <c r="M63" s="240">
        <v>0</v>
      </c>
    </row>
    <row r="64" spans="1:13" ht="24" x14ac:dyDescent="0.2">
      <c r="A64" s="88"/>
      <c r="B64" s="77"/>
      <c r="C64" s="77" t="s">
        <v>119</v>
      </c>
      <c r="D64" s="78" t="s">
        <v>208</v>
      </c>
      <c r="E64" s="234">
        <v>7341509</v>
      </c>
      <c r="F64" s="234">
        <v>20718.57</v>
      </c>
      <c r="G64" s="234">
        <v>0</v>
      </c>
      <c r="H64" s="234">
        <v>0</v>
      </c>
      <c r="I64" s="234">
        <v>0</v>
      </c>
      <c r="J64" s="234">
        <v>0</v>
      </c>
      <c r="K64" s="234">
        <v>0</v>
      </c>
      <c r="L64" s="234">
        <v>7226.4</v>
      </c>
      <c r="M64" s="240">
        <v>0</v>
      </c>
    </row>
    <row r="65" spans="1:13" x14ac:dyDescent="0.2">
      <c r="A65" s="88"/>
      <c r="B65" s="77"/>
      <c r="C65" s="77" t="s">
        <v>120</v>
      </c>
      <c r="D65" s="78" t="s">
        <v>206</v>
      </c>
      <c r="E65" s="234">
        <v>7578534</v>
      </c>
      <c r="F65" s="234">
        <v>24693.62</v>
      </c>
      <c r="G65" s="234">
        <v>4763679.8499999996</v>
      </c>
      <c r="H65" s="234">
        <v>0</v>
      </c>
      <c r="I65" s="234">
        <v>0</v>
      </c>
      <c r="J65" s="234">
        <v>1703586.82</v>
      </c>
      <c r="K65" s="234">
        <v>0</v>
      </c>
      <c r="L65" s="234">
        <v>9659.77</v>
      </c>
      <c r="M65" s="240">
        <v>0</v>
      </c>
    </row>
    <row r="66" spans="1:13" ht="24" x14ac:dyDescent="0.2">
      <c r="A66" s="88"/>
      <c r="B66" s="77"/>
      <c r="C66" s="77" t="s">
        <v>121</v>
      </c>
      <c r="D66" s="78" t="s">
        <v>123</v>
      </c>
      <c r="E66" s="234">
        <v>0</v>
      </c>
      <c r="F66" s="234">
        <v>0</v>
      </c>
      <c r="G66" s="234">
        <v>0</v>
      </c>
      <c r="H66" s="234">
        <v>0</v>
      </c>
      <c r="I66" s="234">
        <v>0</v>
      </c>
      <c r="J66" s="234">
        <v>0</v>
      </c>
      <c r="K66" s="234">
        <v>0</v>
      </c>
      <c r="L66" s="234">
        <v>0</v>
      </c>
      <c r="M66" s="240">
        <v>0</v>
      </c>
    </row>
    <row r="67" spans="1:13" ht="24" x14ac:dyDescent="0.2">
      <c r="A67" s="88"/>
      <c r="B67" s="77"/>
      <c r="C67" s="77" t="s">
        <v>122</v>
      </c>
      <c r="D67" s="78" t="s">
        <v>204</v>
      </c>
      <c r="E67" s="234">
        <v>0</v>
      </c>
      <c r="F67" s="234">
        <v>0</v>
      </c>
      <c r="G67" s="234">
        <v>0</v>
      </c>
      <c r="H67" s="234">
        <v>0</v>
      </c>
      <c r="I67" s="234">
        <v>0</v>
      </c>
      <c r="J67" s="234">
        <v>0</v>
      </c>
      <c r="K67" s="234">
        <v>0</v>
      </c>
      <c r="L67" s="234">
        <v>0</v>
      </c>
      <c r="M67" s="240">
        <v>0</v>
      </c>
    </row>
    <row r="68" spans="1:13" s="243" customFormat="1" ht="13.5" x14ac:dyDescent="0.2">
      <c r="A68" s="260"/>
      <c r="B68" s="86" t="s">
        <v>124</v>
      </c>
      <c r="C68" s="84"/>
      <c r="D68" s="73" t="s">
        <v>125</v>
      </c>
      <c r="E68" s="233">
        <v>72286665.829999998</v>
      </c>
      <c r="F68" s="233">
        <f>+F69+F70+F71+F72+F73</f>
        <v>174855.02000000002</v>
      </c>
      <c r="G68" s="233">
        <f t="shared" ref="G68:M68" si="14">+G69+G70+G71+G72+G73</f>
        <v>0</v>
      </c>
      <c r="H68" s="233">
        <f t="shared" si="14"/>
        <v>0</v>
      </c>
      <c r="I68" s="233">
        <f t="shared" si="14"/>
        <v>0</v>
      </c>
      <c r="J68" s="233">
        <f t="shared" si="14"/>
        <v>0</v>
      </c>
      <c r="K68" s="233">
        <f t="shared" si="14"/>
        <v>0</v>
      </c>
      <c r="L68" s="233">
        <f t="shared" si="14"/>
        <v>9341.1</v>
      </c>
      <c r="M68" s="233">
        <f t="shared" si="14"/>
        <v>0</v>
      </c>
    </row>
    <row r="69" spans="1:13" ht="24" x14ac:dyDescent="0.2">
      <c r="A69" s="88"/>
      <c r="B69" s="77"/>
      <c r="C69" s="77" t="s">
        <v>126</v>
      </c>
      <c r="D69" s="78" t="s">
        <v>127</v>
      </c>
      <c r="E69" s="234">
        <v>18149794.880000003</v>
      </c>
      <c r="F69" s="234">
        <v>33264.57</v>
      </c>
      <c r="G69" s="234">
        <v>0</v>
      </c>
      <c r="H69" s="234">
        <v>0</v>
      </c>
      <c r="I69" s="234">
        <v>0</v>
      </c>
      <c r="J69" s="234">
        <v>0</v>
      </c>
      <c r="K69" s="234">
        <v>0</v>
      </c>
      <c r="L69" s="234">
        <v>0</v>
      </c>
      <c r="M69" s="240">
        <v>0</v>
      </c>
    </row>
    <row r="70" spans="1:13" ht="24" x14ac:dyDescent="0.2">
      <c r="A70" s="88"/>
      <c r="B70" s="77"/>
      <c r="C70" s="77" t="s">
        <v>128</v>
      </c>
      <c r="D70" s="78" t="s">
        <v>209</v>
      </c>
      <c r="E70" s="234">
        <v>12287098.789999999</v>
      </c>
      <c r="F70" s="234">
        <v>11991.65</v>
      </c>
      <c r="G70" s="234">
        <v>0</v>
      </c>
      <c r="H70" s="234">
        <v>0</v>
      </c>
      <c r="I70" s="234">
        <v>0</v>
      </c>
      <c r="J70" s="234">
        <v>0</v>
      </c>
      <c r="K70" s="234">
        <v>0</v>
      </c>
      <c r="L70" s="234">
        <v>1697.45</v>
      </c>
      <c r="M70" s="240">
        <v>0</v>
      </c>
    </row>
    <row r="71" spans="1:13" ht="24" x14ac:dyDescent="0.2">
      <c r="A71" s="88"/>
      <c r="B71" s="77"/>
      <c r="C71" s="77" t="s">
        <v>129</v>
      </c>
      <c r="D71" s="78" t="s">
        <v>207</v>
      </c>
      <c r="E71" s="234">
        <v>41849772.159999996</v>
      </c>
      <c r="F71" s="234">
        <v>129598.8</v>
      </c>
      <c r="G71" s="234">
        <v>0</v>
      </c>
      <c r="H71" s="234">
        <v>0</v>
      </c>
      <c r="I71" s="234">
        <v>0</v>
      </c>
      <c r="J71" s="234">
        <v>0</v>
      </c>
      <c r="K71" s="234">
        <v>0</v>
      </c>
      <c r="L71" s="234">
        <v>7643.65</v>
      </c>
      <c r="M71" s="240">
        <v>0</v>
      </c>
    </row>
    <row r="72" spans="1:13" ht="24" x14ac:dyDescent="0.2">
      <c r="A72" s="88"/>
      <c r="B72" s="77"/>
      <c r="C72" s="77" t="s">
        <v>130</v>
      </c>
      <c r="D72" s="78" t="s">
        <v>132</v>
      </c>
      <c r="E72" s="234">
        <v>0</v>
      </c>
      <c r="F72" s="234">
        <v>0</v>
      </c>
      <c r="G72" s="234">
        <v>0</v>
      </c>
      <c r="H72" s="234">
        <v>0</v>
      </c>
      <c r="I72" s="234">
        <v>0</v>
      </c>
      <c r="J72" s="234">
        <v>0</v>
      </c>
      <c r="K72" s="234">
        <v>0</v>
      </c>
      <c r="L72" s="234">
        <v>0</v>
      </c>
      <c r="M72" s="240">
        <v>0</v>
      </c>
    </row>
    <row r="73" spans="1:13" ht="24" x14ac:dyDescent="0.2">
      <c r="A73" s="88"/>
      <c r="B73" s="77"/>
      <c r="C73" s="77" t="s">
        <v>131</v>
      </c>
      <c r="D73" s="78" t="s">
        <v>205</v>
      </c>
      <c r="E73" s="234">
        <v>0</v>
      </c>
      <c r="F73" s="234">
        <v>0</v>
      </c>
      <c r="G73" s="234">
        <v>0</v>
      </c>
      <c r="H73" s="234">
        <v>0</v>
      </c>
      <c r="I73" s="234">
        <v>0</v>
      </c>
      <c r="J73" s="234">
        <v>0</v>
      </c>
      <c r="K73" s="234">
        <v>0</v>
      </c>
      <c r="L73" s="234">
        <v>0</v>
      </c>
      <c r="M73" s="240">
        <v>0</v>
      </c>
    </row>
    <row r="74" spans="1:13" s="243" customFormat="1" ht="13.5" x14ac:dyDescent="0.2">
      <c r="A74" s="261"/>
      <c r="B74" s="86" t="s">
        <v>230</v>
      </c>
      <c r="C74" s="259"/>
      <c r="D74" s="73" t="s">
        <v>231</v>
      </c>
      <c r="E74" s="233">
        <v>1641415.46</v>
      </c>
      <c r="F74" s="233">
        <v>0</v>
      </c>
      <c r="G74" s="233">
        <v>0</v>
      </c>
      <c r="H74" s="233">
        <v>0</v>
      </c>
      <c r="I74" s="233">
        <v>0</v>
      </c>
      <c r="J74" s="233">
        <v>0</v>
      </c>
      <c r="K74" s="233">
        <v>0</v>
      </c>
      <c r="L74" s="233">
        <v>0</v>
      </c>
      <c r="M74" s="239">
        <v>0</v>
      </c>
    </row>
    <row r="75" spans="1:13" s="243" customFormat="1" ht="14.25" x14ac:dyDescent="0.2">
      <c r="A75" s="76" t="s">
        <v>133</v>
      </c>
      <c r="B75" s="84"/>
      <c r="C75" s="84"/>
      <c r="D75" s="75" t="s">
        <v>210</v>
      </c>
      <c r="E75" s="307">
        <v>47868044.319999993</v>
      </c>
      <c r="F75" s="307">
        <f>+F76+F79+F80+F81+F82+F83</f>
        <v>500</v>
      </c>
      <c r="G75" s="307">
        <f t="shared" ref="G75:M75" si="15">+G76+G79+G80+G81+G82+G83</f>
        <v>0</v>
      </c>
      <c r="H75" s="307">
        <f t="shared" si="15"/>
        <v>0</v>
      </c>
      <c r="I75" s="307">
        <f t="shared" si="15"/>
        <v>0</v>
      </c>
      <c r="J75" s="307">
        <f t="shared" si="15"/>
        <v>0</v>
      </c>
      <c r="K75" s="307">
        <f t="shared" si="15"/>
        <v>0</v>
      </c>
      <c r="L75" s="307">
        <f t="shared" si="15"/>
        <v>0</v>
      </c>
      <c r="M75" s="307">
        <f t="shared" si="15"/>
        <v>0</v>
      </c>
    </row>
    <row r="76" spans="1:13" s="243" customFormat="1" ht="13.5" x14ac:dyDescent="0.2">
      <c r="A76" s="260"/>
      <c r="B76" s="86" t="s">
        <v>134</v>
      </c>
      <c r="C76" s="84"/>
      <c r="D76" s="73" t="s">
        <v>135</v>
      </c>
      <c r="E76" s="233">
        <v>11747450.4</v>
      </c>
      <c r="F76" s="233">
        <f>+F77+F78</f>
        <v>500</v>
      </c>
      <c r="G76" s="233">
        <v>0</v>
      </c>
      <c r="H76" s="233">
        <v>0</v>
      </c>
      <c r="I76" s="233">
        <v>0</v>
      </c>
      <c r="J76" s="233">
        <v>0</v>
      </c>
      <c r="K76" s="233">
        <v>0</v>
      </c>
      <c r="L76" s="233">
        <v>0</v>
      </c>
      <c r="M76" s="239">
        <v>0</v>
      </c>
    </row>
    <row r="77" spans="1:13" x14ac:dyDescent="0.2">
      <c r="A77" s="88"/>
      <c r="B77" s="77"/>
      <c r="C77" s="77" t="s">
        <v>136</v>
      </c>
      <c r="D77" s="78" t="s">
        <v>31</v>
      </c>
      <c r="E77" s="234">
        <v>7132436.4000000004</v>
      </c>
      <c r="F77" s="234">
        <v>500</v>
      </c>
      <c r="G77" s="234">
        <v>0</v>
      </c>
      <c r="H77" s="234">
        <v>0</v>
      </c>
      <c r="I77" s="234">
        <v>0</v>
      </c>
      <c r="J77" s="234">
        <v>0</v>
      </c>
      <c r="K77" s="234">
        <v>0</v>
      </c>
      <c r="L77" s="234">
        <v>0</v>
      </c>
      <c r="M77" s="240">
        <v>0</v>
      </c>
    </row>
    <row r="78" spans="1:13" x14ac:dyDescent="0.2">
      <c r="A78" s="88"/>
      <c r="B78" s="77"/>
      <c r="C78" s="77" t="s">
        <v>137</v>
      </c>
      <c r="D78" s="78" t="s">
        <v>138</v>
      </c>
      <c r="E78" s="234">
        <v>4615014</v>
      </c>
      <c r="F78" s="234">
        <v>0</v>
      </c>
      <c r="G78" s="234">
        <v>0</v>
      </c>
      <c r="H78" s="234">
        <v>0</v>
      </c>
      <c r="I78" s="234">
        <v>0</v>
      </c>
      <c r="J78" s="234">
        <v>0</v>
      </c>
      <c r="K78" s="234">
        <v>0</v>
      </c>
      <c r="L78" s="234">
        <v>0</v>
      </c>
      <c r="M78" s="240">
        <v>0</v>
      </c>
    </row>
    <row r="79" spans="1:13" ht="27" x14ac:dyDescent="0.2">
      <c r="A79" s="88"/>
      <c r="B79" s="86" t="s">
        <v>139</v>
      </c>
      <c r="C79" s="77"/>
      <c r="D79" s="73" t="s">
        <v>140</v>
      </c>
      <c r="E79" s="233">
        <v>4231224.5</v>
      </c>
      <c r="F79" s="233">
        <v>0</v>
      </c>
      <c r="G79" s="233">
        <v>0</v>
      </c>
      <c r="H79" s="233">
        <v>0</v>
      </c>
      <c r="I79" s="233">
        <v>0</v>
      </c>
      <c r="J79" s="233">
        <v>0</v>
      </c>
      <c r="K79" s="233">
        <v>0</v>
      </c>
      <c r="L79" s="233">
        <v>0</v>
      </c>
      <c r="M79" s="239">
        <v>0</v>
      </c>
    </row>
    <row r="80" spans="1:13" ht="27" x14ac:dyDescent="0.2">
      <c r="A80" s="85"/>
      <c r="B80" s="86" t="s">
        <v>141</v>
      </c>
      <c r="C80" s="87"/>
      <c r="D80" s="73" t="s">
        <v>142</v>
      </c>
      <c r="E80" s="233">
        <v>5792980</v>
      </c>
      <c r="F80" s="233">
        <v>0</v>
      </c>
      <c r="G80" s="233">
        <v>0</v>
      </c>
      <c r="H80" s="233">
        <v>0</v>
      </c>
      <c r="I80" s="233">
        <v>0</v>
      </c>
      <c r="J80" s="233">
        <v>0</v>
      </c>
      <c r="K80" s="233">
        <v>0</v>
      </c>
      <c r="L80" s="233">
        <v>0</v>
      </c>
      <c r="M80" s="239">
        <v>0</v>
      </c>
    </row>
    <row r="81" spans="1:13" ht="27" x14ac:dyDescent="0.2">
      <c r="A81" s="85"/>
      <c r="B81" s="86" t="s">
        <v>143</v>
      </c>
      <c r="C81" s="87"/>
      <c r="D81" s="73" t="s">
        <v>144</v>
      </c>
      <c r="E81" s="233">
        <v>0</v>
      </c>
      <c r="F81" s="233">
        <v>0</v>
      </c>
      <c r="G81" s="233">
        <v>0</v>
      </c>
      <c r="H81" s="233">
        <v>0</v>
      </c>
      <c r="I81" s="233">
        <v>0</v>
      </c>
      <c r="J81" s="233">
        <v>0</v>
      </c>
      <c r="K81" s="233">
        <v>0</v>
      </c>
      <c r="L81" s="233">
        <v>0</v>
      </c>
      <c r="M81" s="239">
        <v>0</v>
      </c>
    </row>
    <row r="82" spans="1:13" ht="27" x14ac:dyDescent="0.2">
      <c r="A82" s="85"/>
      <c r="B82" s="86" t="s">
        <v>145</v>
      </c>
      <c r="C82" s="87"/>
      <c r="D82" s="73" t="s">
        <v>146</v>
      </c>
      <c r="E82" s="233">
        <v>23791524.539999999</v>
      </c>
      <c r="F82" s="233">
        <v>0</v>
      </c>
      <c r="G82" s="233">
        <v>0</v>
      </c>
      <c r="H82" s="233">
        <v>0</v>
      </c>
      <c r="I82" s="233">
        <v>0</v>
      </c>
      <c r="J82" s="233">
        <v>0</v>
      </c>
      <c r="K82" s="233">
        <v>0</v>
      </c>
      <c r="L82" s="233">
        <v>0</v>
      </c>
      <c r="M82" s="239">
        <v>0</v>
      </c>
    </row>
    <row r="83" spans="1:13" ht="27" x14ac:dyDescent="0.2">
      <c r="A83" s="85"/>
      <c r="B83" s="86" t="s">
        <v>147</v>
      </c>
      <c r="C83" s="87"/>
      <c r="D83" s="73" t="s">
        <v>148</v>
      </c>
      <c r="E83" s="233">
        <v>2304864.88</v>
      </c>
      <c r="F83" s="233">
        <v>0</v>
      </c>
      <c r="G83" s="233">
        <v>0</v>
      </c>
      <c r="H83" s="233">
        <v>0</v>
      </c>
      <c r="I83" s="233">
        <v>0</v>
      </c>
      <c r="J83" s="233">
        <v>0</v>
      </c>
      <c r="K83" s="233">
        <v>0</v>
      </c>
      <c r="L83" s="233">
        <v>0</v>
      </c>
      <c r="M83" s="239">
        <v>0</v>
      </c>
    </row>
    <row r="84" spans="1:13" ht="14.25" x14ac:dyDescent="0.2">
      <c r="A84" s="76" t="s">
        <v>149</v>
      </c>
      <c r="B84" s="84"/>
      <c r="C84" s="84"/>
      <c r="D84" s="75" t="s">
        <v>211</v>
      </c>
      <c r="E84" s="307">
        <v>5247815</v>
      </c>
      <c r="F84" s="307">
        <f>+F85+F86+F87+F88+F89</f>
        <v>0</v>
      </c>
      <c r="G84" s="307">
        <f t="shared" ref="G84:M84" si="16">+G85+G86+G87+G88+G89</f>
        <v>0</v>
      </c>
      <c r="H84" s="307">
        <f t="shared" si="16"/>
        <v>0</v>
      </c>
      <c r="I84" s="307">
        <f t="shared" si="16"/>
        <v>0</v>
      </c>
      <c r="J84" s="307">
        <f t="shared" si="16"/>
        <v>0</v>
      </c>
      <c r="K84" s="307">
        <f t="shared" si="16"/>
        <v>0</v>
      </c>
      <c r="L84" s="307">
        <f t="shared" si="16"/>
        <v>0</v>
      </c>
      <c r="M84" s="307">
        <f t="shared" si="16"/>
        <v>0</v>
      </c>
    </row>
    <row r="85" spans="1:13" ht="13.5" x14ac:dyDescent="0.2">
      <c r="A85" s="85"/>
      <c r="B85" s="86" t="s">
        <v>150</v>
      </c>
      <c r="C85" s="87"/>
      <c r="D85" s="73" t="s">
        <v>151</v>
      </c>
      <c r="E85" s="233">
        <v>2558657</v>
      </c>
      <c r="F85" s="233">
        <v>0</v>
      </c>
      <c r="G85" s="233">
        <v>0</v>
      </c>
      <c r="H85" s="233">
        <v>0</v>
      </c>
      <c r="I85" s="233">
        <v>0</v>
      </c>
      <c r="J85" s="233">
        <v>0</v>
      </c>
      <c r="K85" s="233">
        <v>0</v>
      </c>
      <c r="L85" s="233">
        <v>0</v>
      </c>
      <c r="M85" s="239">
        <v>0</v>
      </c>
    </row>
    <row r="86" spans="1:13" ht="13.5" x14ac:dyDescent="0.2">
      <c r="A86" s="85"/>
      <c r="B86" s="86" t="s">
        <v>152</v>
      </c>
      <c r="C86" s="87"/>
      <c r="D86" s="73" t="s">
        <v>153</v>
      </c>
      <c r="E86" s="233">
        <v>2689158</v>
      </c>
      <c r="F86" s="233">
        <v>0</v>
      </c>
      <c r="G86" s="233">
        <v>0</v>
      </c>
      <c r="H86" s="233">
        <v>0</v>
      </c>
      <c r="I86" s="233">
        <v>0</v>
      </c>
      <c r="J86" s="233">
        <v>0</v>
      </c>
      <c r="K86" s="233">
        <v>0</v>
      </c>
      <c r="L86" s="233">
        <v>0</v>
      </c>
      <c r="M86" s="239">
        <v>0</v>
      </c>
    </row>
    <row r="87" spans="1:13" ht="27" x14ac:dyDescent="0.2">
      <c r="A87" s="85"/>
      <c r="B87" s="86" t="s">
        <v>154</v>
      </c>
      <c r="C87" s="87"/>
      <c r="D87" s="73" t="s">
        <v>155</v>
      </c>
      <c r="E87" s="233">
        <v>0</v>
      </c>
      <c r="F87" s="233">
        <v>0</v>
      </c>
      <c r="G87" s="233">
        <v>0</v>
      </c>
      <c r="H87" s="233">
        <v>0</v>
      </c>
      <c r="I87" s="233">
        <v>0</v>
      </c>
      <c r="J87" s="233">
        <v>0</v>
      </c>
      <c r="K87" s="233">
        <v>0</v>
      </c>
      <c r="L87" s="233">
        <v>0</v>
      </c>
      <c r="M87" s="239">
        <v>0</v>
      </c>
    </row>
    <row r="88" spans="1:13" ht="13.5" x14ac:dyDescent="0.2">
      <c r="A88" s="85"/>
      <c r="B88" s="86" t="s">
        <v>156</v>
      </c>
      <c r="C88" s="87"/>
      <c r="D88" s="73" t="s">
        <v>157</v>
      </c>
      <c r="E88" s="233">
        <v>0</v>
      </c>
      <c r="F88" s="233">
        <v>0</v>
      </c>
      <c r="G88" s="233">
        <v>0</v>
      </c>
      <c r="H88" s="233">
        <v>0</v>
      </c>
      <c r="I88" s="233">
        <v>0</v>
      </c>
      <c r="J88" s="233">
        <v>0</v>
      </c>
      <c r="K88" s="233">
        <v>0</v>
      </c>
      <c r="L88" s="233">
        <v>0</v>
      </c>
      <c r="M88" s="239">
        <v>0</v>
      </c>
    </row>
    <row r="89" spans="1:13" ht="27" x14ac:dyDescent="0.2">
      <c r="A89" s="85"/>
      <c r="B89" s="86" t="s">
        <v>158</v>
      </c>
      <c r="C89" s="87"/>
      <c r="D89" s="73" t="s">
        <v>159</v>
      </c>
      <c r="E89" s="233">
        <v>0</v>
      </c>
      <c r="F89" s="233">
        <v>0</v>
      </c>
      <c r="G89" s="233">
        <v>0</v>
      </c>
      <c r="H89" s="233">
        <v>0</v>
      </c>
      <c r="I89" s="233">
        <v>0</v>
      </c>
      <c r="J89" s="233">
        <v>0</v>
      </c>
      <c r="K89" s="233">
        <v>0</v>
      </c>
      <c r="L89" s="233">
        <v>0</v>
      </c>
      <c r="M89" s="239">
        <v>0</v>
      </c>
    </row>
    <row r="90" spans="1:13" ht="14.25" x14ac:dyDescent="0.2">
      <c r="A90" s="76" t="s">
        <v>160</v>
      </c>
      <c r="B90" s="312"/>
      <c r="C90" s="312"/>
      <c r="D90" s="75" t="s">
        <v>212</v>
      </c>
      <c r="E90" s="307">
        <v>15029287.140000001</v>
      </c>
      <c r="F90" s="307">
        <f>+F91+F92+F93+F94+F95+F96</f>
        <v>21755</v>
      </c>
      <c r="G90" s="307">
        <f t="shared" ref="G90:M90" si="17">+G91+G92+G93+G94+G95+G96</f>
        <v>0</v>
      </c>
      <c r="H90" s="307">
        <f t="shared" si="17"/>
        <v>0</v>
      </c>
      <c r="I90" s="307">
        <f t="shared" si="17"/>
        <v>0</v>
      </c>
      <c r="J90" s="307">
        <f t="shared" si="17"/>
        <v>0</v>
      </c>
      <c r="K90" s="307">
        <f t="shared" si="17"/>
        <v>0</v>
      </c>
      <c r="L90" s="307">
        <f t="shared" si="17"/>
        <v>0</v>
      </c>
      <c r="M90" s="307">
        <f t="shared" si="17"/>
        <v>0</v>
      </c>
    </row>
    <row r="91" spans="1:13" ht="13.5" x14ac:dyDescent="0.2">
      <c r="A91" s="90"/>
      <c r="B91" s="86" t="s">
        <v>161</v>
      </c>
      <c r="C91" s="87"/>
      <c r="D91" s="73" t="s">
        <v>163</v>
      </c>
      <c r="E91" s="233">
        <v>8287100.1499999994</v>
      </c>
      <c r="F91" s="233">
        <v>21315</v>
      </c>
      <c r="G91" s="233">
        <v>0</v>
      </c>
      <c r="H91" s="233">
        <v>0</v>
      </c>
      <c r="I91" s="233">
        <v>0</v>
      </c>
      <c r="J91" s="233">
        <v>0</v>
      </c>
      <c r="K91" s="233">
        <v>0</v>
      </c>
      <c r="L91" s="233">
        <v>0</v>
      </c>
      <c r="M91" s="239">
        <v>0</v>
      </c>
    </row>
    <row r="92" spans="1:13" ht="13.5" x14ac:dyDescent="0.2">
      <c r="A92" s="90"/>
      <c r="B92" s="86" t="s">
        <v>162</v>
      </c>
      <c r="C92" s="87"/>
      <c r="D92" s="73" t="s">
        <v>165</v>
      </c>
      <c r="E92" s="233">
        <v>333757</v>
      </c>
      <c r="F92" s="233">
        <v>0</v>
      </c>
      <c r="G92" s="233">
        <v>0</v>
      </c>
      <c r="H92" s="233">
        <v>0</v>
      </c>
      <c r="I92" s="233">
        <v>0</v>
      </c>
      <c r="J92" s="233">
        <v>0</v>
      </c>
      <c r="K92" s="233">
        <v>0</v>
      </c>
      <c r="L92" s="233">
        <v>0</v>
      </c>
      <c r="M92" s="239">
        <v>0</v>
      </c>
    </row>
    <row r="93" spans="1:13" ht="27" x14ac:dyDescent="0.2">
      <c r="A93" s="90"/>
      <c r="B93" s="86" t="s">
        <v>164</v>
      </c>
      <c r="C93" s="87"/>
      <c r="D93" s="73" t="s">
        <v>167</v>
      </c>
      <c r="E93" s="233">
        <v>0</v>
      </c>
      <c r="F93" s="233">
        <v>0</v>
      </c>
      <c r="G93" s="233">
        <v>0</v>
      </c>
      <c r="H93" s="233">
        <v>0</v>
      </c>
      <c r="I93" s="233">
        <v>0</v>
      </c>
      <c r="J93" s="233">
        <v>0</v>
      </c>
      <c r="K93" s="233">
        <v>0</v>
      </c>
      <c r="L93" s="233">
        <v>0</v>
      </c>
      <c r="M93" s="239">
        <v>0</v>
      </c>
    </row>
    <row r="94" spans="1:13" ht="13.5" x14ac:dyDescent="0.2">
      <c r="A94" s="90"/>
      <c r="B94" s="86" t="s">
        <v>166</v>
      </c>
      <c r="C94" s="87"/>
      <c r="D94" s="73" t="s">
        <v>169</v>
      </c>
      <c r="E94" s="233">
        <v>6207346.9900000002</v>
      </c>
      <c r="F94" s="233">
        <v>0</v>
      </c>
      <c r="G94" s="233">
        <v>0</v>
      </c>
      <c r="H94" s="233">
        <v>0</v>
      </c>
      <c r="I94" s="233">
        <v>0</v>
      </c>
      <c r="J94" s="233">
        <v>0</v>
      </c>
      <c r="K94" s="233">
        <v>0</v>
      </c>
      <c r="L94" s="233">
        <v>0</v>
      </c>
      <c r="M94" s="239">
        <v>0</v>
      </c>
    </row>
    <row r="95" spans="1:13" ht="27" x14ac:dyDescent="0.2">
      <c r="A95" s="90"/>
      <c r="B95" s="86" t="s">
        <v>168</v>
      </c>
      <c r="C95" s="87"/>
      <c r="D95" s="73" t="s">
        <v>171</v>
      </c>
      <c r="E95" s="233">
        <v>224837</v>
      </c>
      <c r="F95" s="233">
        <v>440</v>
      </c>
      <c r="G95" s="233">
        <v>0</v>
      </c>
      <c r="H95" s="233">
        <v>0</v>
      </c>
      <c r="I95" s="233">
        <v>0</v>
      </c>
      <c r="J95" s="233">
        <v>0</v>
      </c>
      <c r="K95" s="233">
        <v>0</v>
      </c>
      <c r="L95" s="233">
        <v>0</v>
      </c>
      <c r="M95" s="239">
        <v>0</v>
      </c>
    </row>
    <row r="96" spans="1:13" ht="27" x14ac:dyDescent="0.2">
      <c r="A96" s="90"/>
      <c r="B96" s="86" t="s">
        <v>170</v>
      </c>
      <c r="C96" s="87"/>
      <c r="D96" s="73" t="s">
        <v>172</v>
      </c>
      <c r="E96" s="233">
        <v>0</v>
      </c>
      <c r="F96" s="233">
        <v>0</v>
      </c>
      <c r="G96" s="233">
        <v>0</v>
      </c>
      <c r="H96" s="233">
        <v>0</v>
      </c>
      <c r="I96" s="233">
        <v>0</v>
      </c>
      <c r="J96" s="233">
        <v>0</v>
      </c>
      <c r="K96" s="233">
        <v>0</v>
      </c>
      <c r="L96" s="233">
        <v>0</v>
      </c>
      <c r="M96" s="239">
        <v>0</v>
      </c>
    </row>
    <row r="97" spans="1:13" ht="14.25" x14ac:dyDescent="0.2">
      <c r="A97" s="76" t="s">
        <v>173</v>
      </c>
      <c r="B97" s="84"/>
      <c r="C97" s="84"/>
      <c r="D97" s="75" t="s">
        <v>32</v>
      </c>
      <c r="E97" s="307">
        <v>333347.7</v>
      </c>
      <c r="F97" s="307">
        <v>108324</v>
      </c>
      <c r="G97" s="307">
        <v>42619.81</v>
      </c>
      <c r="H97" s="307">
        <v>0</v>
      </c>
      <c r="I97" s="307">
        <v>0</v>
      </c>
      <c r="J97" s="307">
        <v>0</v>
      </c>
      <c r="K97" s="307">
        <v>0</v>
      </c>
      <c r="L97" s="307">
        <v>0</v>
      </c>
      <c r="M97" s="308">
        <v>0</v>
      </c>
    </row>
    <row r="98" spans="1:13" ht="14.25" x14ac:dyDescent="0.2">
      <c r="A98" s="76" t="s">
        <v>174</v>
      </c>
      <c r="B98" s="84"/>
      <c r="C98" s="84"/>
      <c r="D98" s="75" t="s">
        <v>39</v>
      </c>
      <c r="E98" s="307">
        <v>133765</v>
      </c>
      <c r="F98" s="307">
        <v>0</v>
      </c>
      <c r="G98" s="307">
        <v>0</v>
      </c>
      <c r="H98" s="307">
        <v>0</v>
      </c>
      <c r="I98" s="307">
        <v>0</v>
      </c>
      <c r="J98" s="307">
        <v>0</v>
      </c>
      <c r="K98" s="307">
        <v>0</v>
      </c>
      <c r="L98" s="307">
        <v>0</v>
      </c>
      <c r="M98" s="308">
        <v>0</v>
      </c>
    </row>
    <row r="99" spans="1:13" ht="16.5" thickBot="1" x14ac:dyDescent="0.25">
      <c r="A99" s="252">
        <v>29999</v>
      </c>
      <c r="B99" s="253"/>
      <c r="C99" s="253"/>
      <c r="D99" s="254" t="s">
        <v>35</v>
      </c>
      <c r="E99" s="255">
        <v>374232075.39999998</v>
      </c>
      <c r="F99" s="255">
        <f>+F98+F97+F90+F84+F75+F61+F55+F49+F48+F47+F46+F29</f>
        <v>735120.03</v>
      </c>
      <c r="G99" s="255">
        <f t="shared" ref="G99:M99" si="18">+G98+G97+G90+G84+G75+G61+G55+G49+G48+G47+G46+G29</f>
        <v>8488594.1499999985</v>
      </c>
      <c r="H99" s="255">
        <f t="shared" si="18"/>
        <v>0</v>
      </c>
      <c r="I99" s="255">
        <f t="shared" si="18"/>
        <v>0</v>
      </c>
      <c r="J99" s="255">
        <f t="shared" si="18"/>
        <v>1703586.82</v>
      </c>
      <c r="K99" s="255">
        <f t="shared" si="18"/>
        <v>0</v>
      </c>
      <c r="L99" s="255">
        <f t="shared" si="18"/>
        <v>30544.1</v>
      </c>
      <c r="M99" s="256">
        <f t="shared" si="18"/>
        <v>0</v>
      </c>
    </row>
    <row r="100" spans="1:13" ht="17.25" customHeight="1" thickBot="1" x14ac:dyDescent="0.3">
      <c r="A100" s="347" t="s">
        <v>36</v>
      </c>
      <c r="B100" s="348"/>
      <c r="C100" s="348"/>
      <c r="D100" s="348"/>
      <c r="E100" s="348"/>
      <c r="F100" s="348"/>
      <c r="G100" s="348"/>
      <c r="H100" s="348"/>
      <c r="I100" s="348"/>
      <c r="J100" s="348"/>
      <c r="K100" s="348"/>
      <c r="L100" s="348"/>
      <c r="M100" s="349"/>
    </row>
    <row r="101" spans="1:13" s="243" customFormat="1" ht="14.25" x14ac:dyDescent="0.2">
      <c r="A101" s="284" t="s">
        <v>175</v>
      </c>
      <c r="B101" s="313"/>
      <c r="C101" s="313"/>
      <c r="D101" s="69" t="s">
        <v>17</v>
      </c>
      <c r="E101" s="306">
        <v>14337030.800000001</v>
      </c>
      <c r="F101" s="306">
        <f>+F102+F105</f>
        <v>28886</v>
      </c>
      <c r="G101" s="306">
        <f t="shared" ref="G101:M101" si="19">+G102+G105</f>
        <v>0</v>
      </c>
      <c r="H101" s="306">
        <f t="shared" si="19"/>
        <v>0</v>
      </c>
      <c r="I101" s="306">
        <f t="shared" si="19"/>
        <v>0</v>
      </c>
      <c r="J101" s="306">
        <f t="shared" si="19"/>
        <v>0</v>
      </c>
      <c r="K101" s="306">
        <f t="shared" si="19"/>
        <v>0</v>
      </c>
      <c r="L101" s="306">
        <f t="shared" si="19"/>
        <v>0</v>
      </c>
      <c r="M101" s="314">
        <f t="shared" si="19"/>
        <v>0</v>
      </c>
    </row>
    <row r="102" spans="1:13" s="243" customFormat="1" ht="13.5" x14ac:dyDescent="0.2">
      <c r="A102" s="263"/>
      <c r="B102" s="86" t="s">
        <v>176</v>
      </c>
      <c r="C102" s="84"/>
      <c r="D102" s="73" t="s">
        <v>177</v>
      </c>
      <c r="E102" s="233">
        <v>13847266.800000001</v>
      </c>
      <c r="F102" s="233">
        <f>+F103+F104</f>
        <v>28886</v>
      </c>
      <c r="G102" s="233">
        <f t="shared" ref="G102:M102" si="20">+G103+G104</f>
        <v>0</v>
      </c>
      <c r="H102" s="233">
        <f t="shared" si="20"/>
        <v>0</v>
      </c>
      <c r="I102" s="233">
        <f t="shared" si="20"/>
        <v>0</v>
      </c>
      <c r="J102" s="233">
        <f t="shared" si="20"/>
        <v>0</v>
      </c>
      <c r="K102" s="233">
        <f t="shared" si="20"/>
        <v>0</v>
      </c>
      <c r="L102" s="233">
        <f t="shared" si="20"/>
        <v>0</v>
      </c>
      <c r="M102" s="233">
        <f t="shared" si="20"/>
        <v>0</v>
      </c>
    </row>
    <row r="103" spans="1:13" ht="13.5" x14ac:dyDescent="0.2">
      <c r="A103" s="89"/>
      <c r="B103" s="86"/>
      <c r="C103" s="87" t="s">
        <v>232</v>
      </c>
      <c r="D103" s="264" t="s">
        <v>234</v>
      </c>
      <c r="E103" s="265">
        <v>1655960.4</v>
      </c>
      <c r="F103" s="265">
        <v>0</v>
      </c>
      <c r="G103" s="265">
        <v>0</v>
      </c>
      <c r="H103" s="265">
        <v>0</v>
      </c>
      <c r="I103" s="265">
        <v>0</v>
      </c>
      <c r="J103" s="265">
        <v>0</v>
      </c>
      <c r="K103" s="265">
        <v>0</v>
      </c>
      <c r="L103" s="265">
        <v>0</v>
      </c>
      <c r="M103" s="266">
        <v>0</v>
      </c>
    </row>
    <row r="104" spans="1:13" ht="13.5" x14ac:dyDescent="0.2">
      <c r="A104" s="89"/>
      <c r="B104" s="86"/>
      <c r="C104" s="87" t="s">
        <v>233</v>
      </c>
      <c r="D104" s="264" t="s">
        <v>235</v>
      </c>
      <c r="E104" s="265">
        <v>12191306.4</v>
      </c>
      <c r="F104" s="265">
        <v>28886</v>
      </c>
      <c r="G104" s="265">
        <v>0</v>
      </c>
      <c r="H104" s="265">
        <v>0</v>
      </c>
      <c r="I104" s="265">
        <v>0</v>
      </c>
      <c r="J104" s="265">
        <v>0</v>
      </c>
      <c r="K104" s="265">
        <v>0</v>
      </c>
      <c r="L104" s="265">
        <v>0</v>
      </c>
      <c r="M104" s="266">
        <v>0</v>
      </c>
    </row>
    <row r="105" spans="1:13" s="243" customFormat="1" ht="27" x14ac:dyDescent="0.2">
      <c r="A105" s="263"/>
      <c r="B105" s="86" t="s">
        <v>178</v>
      </c>
      <c r="C105" s="84"/>
      <c r="D105" s="73" t="s">
        <v>236</v>
      </c>
      <c r="E105" s="233">
        <v>489764</v>
      </c>
      <c r="F105" s="233">
        <v>0</v>
      </c>
      <c r="G105" s="233">
        <v>0</v>
      </c>
      <c r="H105" s="233">
        <v>0</v>
      </c>
      <c r="I105" s="233">
        <v>0</v>
      </c>
      <c r="J105" s="233">
        <v>0</v>
      </c>
      <c r="K105" s="233">
        <v>0</v>
      </c>
      <c r="L105" s="233">
        <v>0</v>
      </c>
      <c r="M105" s="239">
        <v>0</v>
      </c>
    </row>
    <row r="106" spans="1:13" s="243" customFormat="1" ht="14.25" x14ac:dyDescent="0.2">
      <c r="A106" s="76" t="s">
        <v>179</v>
      </c>
      <c r="B106" s="84"/>
      <c r="C106" s="84"/>
      <c r="D106" s="75" t="s">
        <v>18</v>
      </c>
      <c r="E106" s="307">
        <v>301820151.59999996</v>
      </c>
      <c r="F106" s="307">
        <f>+F107+F108+F109+F110+F111</f>
        <v>823379</v>
      </c>
      <c r="G106" s="307">
        <f t="shared" ref="G106:M106" si="21">+G107+G108+G109+G110+G111</f>
        <v>23465562.77</v>
      </c>
      <c r="H106" s="307">
        <f t="shared" si="21"/>
        <v>972246.43</v>
      </c>
      <c r="I106" s="307">
        <f t="shared" si="21"/>
        <v>0</v>
      </c>
      <c r="J106" s="307">
        <f t="shared" si="21"/>
        <v>0</v>
      </c>
      <c r="K106" s="307">
        <f t="shared" si="21"/>
        <v>0</v>
      </c>
      <c r="L106" s="307">
        <f t="shared" si="21"/>
        <v>54500</v>
      </c>
      <c r="M106" s="308">
        <f t="shared" si="21"/>
        <v>0</v>
      </c>
    </row>
    <row r="107" spans="1:13" s="243" customFormat="1" ht="13.5" x14ac:dyDescent="0.2">
      <c r="A107" s="263"/>
      <c r="B107" s="86" t="s">
        <v>180</v>
      </c>
      <c r="C107" s="84"/>
      <c r="D107" s="73" t="s">
        <v>200</v>
      </c>
      <c r="E107" s="233">
        <v>20268218.920000002</v>
      </c>
      <c r="F107" s="233">
        <v>0</v>
      </c>
      <c r="G107" s="233">
        <v>0</v>
      </c>
      <c r="H107" s="233">
        <v>0</v>
      </c>
      <c r="I107" s="233">
        <v>0</v>
      </c>
      <c r="J107" s="233">
        <v>0</v>
      </c>
      <c r="K107" s="233">
        <v>0</v>
      </c>
      <c r="L107" s="233">
        <v>0</v>
      </c>
      <c r="M107" s="239">
        <v>0</v>
      </c>
    </row>
    <row r="108" spans="1:13" s="243" customFormat="1" ht="13.5" x14ac:dyDescent="0.2">
      <c r="A108" s="263"/>
      <c r="B108" s="86" t="s">
        <v>181</v>
      </c>
      <c r="C108" s="84"/>
      <c r="D108" s="73" t="s">
        <v>201</v>
      </c>
      <c r="E108" s="233">
        <v>13276177.309999999</v>
      </c>
      <c r="F108" s="233">
        <v>0</v>
      </c>
      <c r="G108" s="233">
        <v>0</v>
      </c>
      <c r="H108" s="233">
        <v>0</v>
      </c>
      <c r="I108" s="233">
        <v>0</v>
      </c>
      <c r="J108" s="233">
        <v>0</v>
      </c>
      <c r="K108" s="233">
        <v>0</v>
      </c>
      <c r="L108" s="233">
        <v>0</v>
      </c>
      <c r="M108" s="239">
        <v>0</v>
      </c>
    </row>
    <row r="109" spans="1:13" s="243" customFormat="1" ht="13.5" x14ac:dyDescent="0.2">
      <c r="A109" s="263"/>
      <c r="B109" s="86" t="s">
        <v>183</v>
      </c>
      <c r="C109" s="84"/>
      <c r="D109" s="73" t="s">
        <v>182</v>
      </c>
      <c r="E109" s="233">
        <v>268275755.37</v>
      </c>
      <c r="F109" s="233">
        <v>823379</v>
      </c>
      <c r="G109" s="233">
        <v>23465562.77</v>
      </c>
      <c r="H109" s="233">
        <v>972246.43</v>
      </c>
      <c r="I109" s="233">
        <v>0</v>
      </c>
      <c r="J109" s="233">
        <v>0</v>
      </c>
      <c r="K109" s="233">
        <v>0</v>
      </c>
      <c r="L109" s="233">
        <v>54500</v>
      </c>
      <c r="M109" s="239">
        <v>0</v>
      </c>
    </row>
    <row r="110" spans="1:13" s="243" customFormat="1" ht="13.5" x14ac:dyDescent="0.2">
      <c r="A110" s="263"/>
      <c r="B110" s="86" t="s">
        <v>185</v>
      </c>
      <c r="C110" s="84"/>
      <c r="D110" s="73" t="s">
        <v>184</v>
      </c>
      <c r="E110" s="233">
        <v>0</v>
      </c>
      <c r="F110" s="233">
        <v>0</v>
      </c>
      <c r="G110" s="233">
        <v>0</v>
      </c>
      <c r="H110" s="233">
        <v>0</v>
      </c>
      <c r="I110" s="233">
        <v>0</v>
      </c>
      <c r="J110" s="233">
        <v>0</v>
      </c>
      <c r="K110" s="233">
        <v>0</v>
      </c>
      <c r="L110" s="233">
        <v>0</v>
      </c>
      <c r="M110" s="239">
        <v>0</v>
      </c>
    </row>
    <row r="111" spans="1:13" s="243" customFormat="1" ht="13.5" x14ac:dyDescent="0.2">
      <c r="A111" s="263"/>
      <c r="B111" s="86" t="s">
        <v>199</v>
      </c>
      <c r="C111" s="84"/>
      <c r="D111" s="73" t="s">
        <v>216</v>
      </c>
      <c r="E111" s="233">
        <v>0</v>
      </c>
      <c r="F111" s="233">
        <v>0</v>
      </c>
      <c r="G111" s="233">
        <v>0</v>
      </c>
      <c r="H111" s="233">
        <v>0</v>
      </c>
      <c r="I111" s="233">
        <v>0</v>
      </c>
      <c r="J111" s="233">
        <v>0</v>
      </c>
      <c r="K111" s="233">
        <v>0</v>
      </c>
      <c r="L111" s="233">
        <v>0</v>
      </c>
      <c r="M111" s="239">
        <v>0</v>
      </c>
    </row>
    <row r="112" spans="1:13" ht="14.25" x14ac:dyDescent="0.2">
      <c r="A112" s="76" t="s">
        <v>186</v>
      </c>
      <c r="B112" s="84"/>
      <c r="C112" s="84"/>
      <c r="D112" s="75" t="s">
        <v>19</v>
      </c>
      <c r="E112" s="307">
        <v>2746997.23</v>
      </c>
      <c r="F112" s="307">
        <v>0</v>
      </c>
      <c r="G112" s="307">
        <v>0</v>
      </c>
      <c r="H112" s="307">
        <v>0</v>
      </c>
      <c r="I112" s="307">
        <v>0</v>
      </c>
      <c r="J112" s="307">
        <v>0</v>
      </c>
      <c r="K112" s="307">
        <v>0</v>
      </c>
      <c r="L112" s="307">
        <v>0</v>
      </c>
      <c r="M112" s="308">
        <v>0</v>
      </c>
    </row>
    <row r="113" spans="1:13" ht="14.25" x14ac:dyDescent="0.2">
      <c r="A113" s="76" t="s">
        <v>187</v>
      </c>
      <c r="B113" s="84"/>
      <c r="C113" s="84"/>
      <c r="D113" s="75" t="s">
        <v>20</v>
      </c>
      <c r="E113" s="307">
        <v>18504815.060000002</v>
      </c>
      <c r="F113" s="307">
        <v>77215.850000000006</v>
      </c>
      <c r="G113" s="307">
        <v>0</v>
      </c>
      <c r="H113" s="307">
        <v>0</v>
      </c>
      <c r="I113" s="307">
        <v>0</v>
      </c>
      <c r="J113" s="307">
        <v>0</v>
      </c>
      <c r="K113" s="307">
        <v>0</v>
      </c>
      <c r="L113" s="307">
        <v>0</v>
      </c>
      <c r="M113" s="308">
        <v>0</v>
      </c>
    </row>
    <row r="114" spans="1:13" ht="14.25" x14ac:dyDescent="0.2">
      <c r="A114" s="76" t="s">
        <v>188</v>
      </c>
      <c r="B114" s="84"/>
      <c r="C114" s="84"/>
      <c r="D114" s="75" t="s">
        <v>40</v>
      </c>
      <c r="E114" s="307">
        <v>0</v>
      </c>
      <c r="F114" s="307">
        <v>0</v>
      </c>
      <c r="G114" s="307">
        <v>270345.26</v>
      </c>
      <c r="H114" s="307">
        <v>0</v>
      </c>
      <c r="I114" s="307">
        <v>0</v>
      </c>
      <c r="J114" s="307">
        <v>0</v>
      </c>
      <c r="K114" s="307">
        <v>0</v>
      </c>
      <c r="L114" s="307">
        <v>0</v>
      </c>
      <c r="M114" s="308">
        <v>0</v>
      </c>
    </row>
    <row r="115" spans="1:13" ht="14.25" x14ac:dyDescent="0.2">
      <c r="A115" s="76" t="s">
        <v>189</v>
      </c>
      <c r="B115" s="84"/>
      <c r="C115" s="84"/>
      <c r="D115" s="75" t="s">
        <v>237</v>
      </c>
      <c r="E115" s="307">
        <v>7450757</v>
      </c>
      <c r="F115" s="307">
        <v>0</v>
      </c>
      <c r="G115" s="307">
        <v>0</v>
      </c>
      <c r="H115" s="307">
        <v>0</v>
      </c>
      <c r="I115" s="307">
        <v>0</v>
      </c>
      <c r="J115" s="307">
        <v>0</v>
      </c>
      <c r="K115" s="307">
        <v>0</v>
      </c>
      <c r="L115" s="307">
        <v>0</v>
      </c>
      <c r="M115" s="308">
        <v>0</v>
      </c>
    </row>
    <row r="116" spans="1:13" ht="14.25" x14ac:dyDescent="0.2">
      <c r="A116" s="76" t="s">
        <v>190</v>
      </c>
      <c r="B116" s="84"/>
      <c r="C116" s="84"/>
      <c r="D116" s="75" t="s">
        <v>213</v>
      </c>
      <c r="E116" s="307">
        <v>0</v>
      </c>
      <c r="F116" s="307">
        <v>0</v>
      </c>
      <c r="G116" s="307">
        <v>0</v>
      </c>
      <c r="H116" s="307">
        <v>0</v>
      </c>
      <c r="I116" s="307">
        <v>0</v>
      </c>
      <c r="J116" s="307">
        <v>0</v>
      </c>
      <c r="K116" s="307">
        <v>0</v>
      </c>
      <c r="L116" s="307">
        <v>0</v>
      </c>
      <c r="M116" s="308">
        <v>0</v>
      </c>
    </row>
    <row r="117" spans="1:13" ht="14.25" x14ac:dyDescent="0.2">
      <c r="A117" s="76" t="s">
        <v>238</v>
      </c>
      <c r="B117" s="84"/>
      <c r="C117" s="84"/>
      <c r="D117" s="75" t="s">
        <v>191</v>
      </c>
      <c r="E117" s="307">
        <v>0</v>
      </c>
      <c r="F117" s="307">
        <v>0</v>
      </c>
      <c r="G117" s="307">
        <v>0</v>
      </c>
      <c r="H117" s="307">
        <v>0</v>
      </c>
      <c r="I117" s="307">
        <v>0</v>
      </c>
      <c r="J117" s="307">
        <v>0</v>
      </c>
      <c r="K117" s="307">
        <v>0</v>
      </c>
      <c r="L117" s="307">
        <v>0</v>
      </c>
      <c r="M117" s="308">
        <v>0</v>
      </c>
    </row>
    <row r="118" spans="1:13" ht="15.75" x14ac:dyDescent="0.2">
      <c r="A118" s="267">
        <v>39999</v>
      </c>
      <c r="B118" s="268"/>
      <c r="C118" s="268"/>
      <c r="D118" s="269" t="s">
        <v>37</v>
      </c>
      <c r="E118" s="270">
        <v>344859751.69</v>
      </c>
      <c r="F118" s="270">
        <f>+F117+F116+F115+F114+F113+F112+F106+F101</f>
        <v>929480.85</v>
      </c>
      <c r="G118" s="270">
        <f t="shared" ref="G118:M118" si="22">+G117+G116+G115+G114+G113+G112+G106+G101</f>
        <v>23735908.030000001</v>
      </c>
      <c r="H118" s="270">
        <f t="shared" si="22"/>
        <v>972246.43</v>
      </c>
      <c r="I118" s="270">
        <f t="shared" si="22"/>
        <v>0</v>
      </c>
      <c r="J118" s="270">
        <f t="shared" si="22"/>
        <v>0</v>
      </c>
      <c r="K118" s="270">
        <f t="shared" si="22"/>
        <v>0</v>
      </c>
      <c r="L118" s="270">
        <f t="shared" si="22"/>
        <v>54500</v>
      </c>
      <c r="M118" s="271">
        <f t="shared" si="22"/>
        <v>0</v>
      </c>
    </row>
    <row r="119" spans="1:13" s="3" customFormat="1" ht="16.5" thickBot="1" x14ac:dyDescent="0.25">
      <c r="A119" s="98" t="s">
        <v>247</v>
      </c>
      <c r="B119" s="315"/>
      <c r="C119" s="315"/>
      <c r="D119" s="316" t="s">
        <v>246</v>
      </c>
      <c r="E119" s="202">
        <v>0</v>
      </c>
      <c r="F119" s="202">
        <v>0</v>
      </c>
      <c r="G119" s="202">
        <v>0</v>
      </c>
      <c r="H119" s="202">
        <v>0</v>
      </c>
      <c r="I119" s="202">
        <v>0</v>
      </c>
      <c r="J119" s="202">
        <v>0</v>
      </c>
      <c r="K119" s="202">
        <v>0</v>
      </c>
      <c r="L119" s="202">
        <v>0</v>
      </c>
      <c r="M119" s="282">
        <v>0</v>
      </c>
    </row>
    <row r="120" spans="1:13" s="243" customFormat="1" ht="17.25" thickTop="1" thickBot="1" x14ac:dyDescent="0.25">
      <c r="A120" s="246">
        <v>49999</v>
      </c>
      <c r="B120" s="247"/>
      <c r="C120" s="248"/>
      <c r="D120" s="249" t="s">
        <v>38</v>
      </c>
      <c r="E120" s="250">
        <v>757481724.51000011</v>
      </c>
      <c r="F120" s="250">
        <f>+F119+F118+F99+F27</f>
        <v>1664600.88</v>
      </c>
      <c r="G120" s="250">
        <f t="shared" ref="G120:M120" si="23">+G119+G118+G99+G27</f>
        <v>32224502.18</v>
      </c>
      <c r="H120" s="250">
        <f t="shared" si="23"/>
        <v>972246.43</v>
      </c>
      <c r="I120" s="250">
        <f t="shared" si="23"/>
        <v>0</v>
      </c>
      <c r="J120" s="250">
        <f t="shared" si="23"/>
        <v>1703586.82</v>
      </c>
      <c r="K120" s="250">
        <f t="shared" si="23"/>
        <v>0</v>
      </c>
      <c r="L120" s="250">
        <f t="shared" si="23"/>
        <v>85044.1</v>
      </c>
      <c r="M120" s="251">
        <f t="shared" si="23"/>
        <v>0</v>
      </c>
    </row>
    <row r="121" spans="1:13" x14ac:dyDescent="0.2">
      <c r="F121" s="272"/>
    </row>
    <row r="122" spans="1:13" x14ac:dyDescent="0.2">
      <c r="F122" s="197"/>
      <c r="G122" s="197"/>
      <c r="H122" s="197"/>
      <c r="J122" s="197"/>
    </row>
    <row r="124" spans="1:13" x14ac:dyDescent="0.2">
      <c r="F124" s="272"/>
    </row>
    <row r="125" spans="1:13" ht="28.5" x14ac:dyDescent="0.2">
      <c r="D125" s="279" t="s">
        <v>251</v>
      </c>
      <c r="H125" s="352" t="s">
        <v>253</v>
      </c>
      <c r="I125" s="352"/>
      <c r="J125" s="352"/>
      <c r="K125" s="352"/>
      <c r="L125" s="352"/>
    </row>
    <row r="126" spans="1:13" ht="15" x14ac:dyDescent="0.2">
      <c r="L126" s="280"/>
    </row>
    <row r="127" spans="1:13" ht="14.25" x14ac:dyDescent="0.2">
      <c r="D127" s="279" t="s">
        <v>252</v>
      </c>
      <c r="H127" s="353" t="s">
        <v>254</v>
      </c>
      <c r="I127" s="353"/>
      <c r="J127" s="353"/>
      <c r="K127" s="353"/>
      <c r="L127" s="353"/>
    </row>
  </sheetData>
  <mergeCells count="19">
    <mergeCell ref="D1:L1"/>
    <mergeCell ref="K7:K8"/>
    <mergeCell ref="E7:E8"/>
    <mergeCell ref="A2:E2"/>
    <mergeCell ref="G7:G8"/>
    <mergeCell ref="F2:L2"/>
    <mergeCell ref="A7:C8"/>
    <mergeCell ref="D7:D8"/>
    <mergeCell ref="F7:F8"/>
    <mergeCell ref="H7:H8"/>
    <mergeCell ref="J7:J8"/>
    <mergeCell ref="L7:L8"/>
    <mergeCell ref="I7:I8"/>
    <mergeCell ref="A9:M9"/>
    <mergeCell ref="A100:M100"/>
    <mergeCell ref="M7:M8"/>
    <mergeCell ref="H125:L125"/>
    <mergeCell ref="H127:L127"/>
    <mergeCell ref="A28:M28"/>
  </mergeCells>
  <pageMargins left="0" right="0" top="0" bottom="0" header="0" footer="0"/>
  <pageSetup paperSize="8" scale="60" firstPageNumber="127" orientation="portrait" useFirstPageNumber="1" horizontalDpi="1200" verticalDpi="1200" r:id="rId1"/>
  <headerFooter alignWithMargins="0">
    <oddHeader xml:space="preserve">&amp;L&amp;"Arial,Grassetto"MINISTERO DELLA SALUTE
Direzione Generale della Programmazione Sanitaria
Direzione Generale della Digitalizzazione, del Sistema Informativo Sanitario e della Statistica
</oddHeader>
  </headerFooter>
  <rowBreaks count="1" manualBreakCount="1">
    <brk id="99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zoomScale="75" zoomScaleNormal="75" workbookViewId="0">
      <selection activeCell="D9" sqref="D9"/>
    </sheetView>
  </sheetViews>
  <sheetFormatPr defaultColWidth="8.85546875" defaultRowHeight="12.75" x14ac:dyDescent="0.2"/>
  <cols>
    <col min="1" max="1" width="8.28515625" style="63" bestFit="1" customWidth="1"/>
    <col min="2" max="2" width="56.42578125" style="63" bestFit="1" customWidth="1"/>
    <col min="3" max="3" width="13.42578125" style="63" customWidth="1"/>
    <col min="4" max="4" width="9.140625" style="63"/>
    <col min="5" max="5" width="41.7109375" style="63" customWidth="1"/>
    <col min="6" max="6" width="13.28515625" style="63" customWidth="1"/>
    <col min="7" max="7" width="9.140625" style="63"/>
    <col min="8" max="8" width="39.28515625" style="63" customWidth="1"/>
    <col min="9" max="9" width="8.140625" style="63" customWidth="1"/>
    <col min="10" max="256" width="9.140625" style="63"/>
    <col min="257" max="257" width="4.42578125" style="63" customWidth="1"/>
    <col min="258" max="258" width="82" style="63" customWidth="1"/>
    <col min="259" max="259" width="19.140625" style="63" customWidth="1"/>
    <col min="260" max="512" width="9.140625" style="63"/>
    <col min="513" max="513" width="4.42578125" style="63" customWidth="1"/>
    <col min="514" max="514" width="82" style="63" customWidth="1"/>
    <col min="515" max="515" width="19.140625" style="63" customWidth="1"/>
    <col min="516" max="768" width="9.140625" style="63"/>
    <col min="769" max="769" width="4.42578125" style="63" customWidth="1"/>
    <col min="770" max="770" width="82" style="63" customWidth="1"/>
    <col min="771" max="771" width="19.140625" style="63" customWidth="1"/>
    <col min="772" max="1024" width="9.140625" style="63"/>
    <col min="1025" max="1025" width="4.42578125" style="63" customWidth="1"/>
    <col min="1026" max="1026" width="82" style="63" customWidth="1"/>
    <col min="1027" max="1027" width="19.140625" style="63" customWidth="1"/>
    <col min="1028" max="1280" width="9.140625" style="63"/>
    <col min="1281" max="1281" width="4.42578125" style="63" customWidth="1"/>
    <col min="1282" max="1282" width="82" style="63" customWidth="1"/>
    <col min="1283" max="1283" width="19.140625" style="63" customWidth="1"/>
    <col min="1284" max="1536" width="9.140625" style="63"/>
    <col min="1537" max="1537" width="4.42578125" style="63" customWidth="1"/>
    <col min="1538" max="1538" width="82" style="63" customWidth="1"/>
    <col min="1539" max="1539" width="19.140625" style="63" customWidth="1"/>
    <col min="1540" max="1792" width="9.140625" style="63"/>
    <col min="1793" max="1793" width="4.42578125" style="63" customWidth="1"/>
    <col min="1794" max="1794" width="82" style="63" customWidth="1"/>
    <col min="1795" max="1795" width="19.140625" style="63" customWidth="1"/>
    <col min="1796" max="2048" width="9.140625" style="63"/>
    <col min="2049" max="2049" width="4.42578125" style="63" customWidth="1"/>
    <col min="2050" max="2050" width="82" style="63" customWidth="1"/>
    <col min="2051" max="2051" width="19.140625" style="63" customWidth="1"/>
    <col min="2052" max="2304" width="9.140625" style="63"/>
    <col min="2305" max="2305" width="4.42578125" style="63" customWidth="1"/>
    <col min="2306" max="2306" width="82" style="63" customWidth="1"/>
    <col min="2307" max="2307" width="19.140625" style="63" customWidth="1"/>
    <col min="2308" max="2560" width="9.140625" style="63"/>
    <col min="2561" max="2561" width="4.42578125" style="63" customWidth="1"/>
    <col min="2562" max="2562" width="82" style="63" customWidth="1"/>
    <col min="2563" max="2563" width="19.140625" style="63" customWidth="1"/>
    <col min="2564" max="2816" width="9.140625" style="63"/>
    <col min="2817" max="2817" width="4.42578125" style="63" customWidth="1"/>
    <col min="2818" max="2818" width="82" style="63" customWidth="1"/>
    <col min="2819" max="2819" width="19.140625" style="63" customWidth="1"/>
    <col min="2820" max="3072" width="9.140625" style="63"/>
    <col min="3073" max="3073" width="4.42578125" style="63" customWidth="1"/>
    <col min="3074" max="3074" width="82" style="63" customWidth="1"/>
    <col min="3075" max="3075" width="19.140625" style="63" customWidth="1"/>
    <col min="3076" max="3328" width="9.140625" style="63"/>
    <col min="3329" max="3329" width="4.42578125" style="63" customWidth="1"/>
    <col min="3330" max="3330" width="82" style="63" customWidth="1"/>
    <col min="3331" max="3331" width="19.140625" style="63" customWidth="1"/>
    <col min="3332" max="3584" width="9.140625" style="63"/>
    <col min="3585" max="3585" width="4.42578125" style="63" customWidth="1"/>
    <col min="3586" max="3586" width="82" style="63" customWidth="1"/>
    <col min="3587" max="3587" width="19.140625" style="63" customWidth="1"/>
    <col min="3588" max="3840" width="9.140625" style="63"/>
    <col min="3841" max="3841" width="4.42578125" style="63" customWidth="1"/>
    <col min="3842" max="3842" width="82" style="63" customWidth="1"/>
    <col min="3843" max="3843" width="19.140625" style="63" customWidth="1"/>
    <col min="3844" max="4096" width="9.140625" style="63"/>
    <col min="4097" max="4097" width="4.42578125" style="63" customWidth="1"/>
    <col min="4098" max="4098" width="82" style="63" customWidth="1"/>
    <col min="4099" max="4099" width="19.140625" style="63" customWidth="1"/>
    <col min="4100" max="4352" width="9.140625" style="63"/>
    <col min="4353" max="4353" width="4.42578125" style="63" customWidth="1"/>
    <col min="4354" max="4354" width="82" style="63" customWidth="1"/>
    <col min="4355" max="4355" width="19.140625" style="63" customWidth="1"/>
    <col min="4356" max="4608" width="9.140625" style="63"/>
    <col min="4609" max="4609" width="4.42578125" style="63" customWidth="1"/>
    <col min="4610" max="4610" width="82" style="63" customWidth="1"/>
    <col min="4611" max="4611" width="19.140625" style="63" customWidth="1"/>
    <col min="4612" max="4864" width="9.140625" style="63"/>
    <col min="4865" max="4865" width="4.42578125" style="63" customWidth="1"/>
    <col min="4866" max="4866" width="82" style="63" customWidth="1"/>
    <col min="4867" max="4867" width="19.140625" style="63" customWidth="1"/>
    <col min="4868" max="5120" width="9.140625" style="63"/>
    <col min="5121" max="5121" width="4.42578125" style="63" customWidth="1"/>
    <col min="5122" max="5122" width="82" style="63" customWidth="1"/>
    <col min="5123" max="5123" width="19.140625" style="63" customWidth="1"/>
    <col min="5124" max="5376" width="9.140625" style="63"/>
    <col min="5377" max="5377" width="4.42578125" style="63" customWidth="1"/>
    <col min="5378" max="5378" width="82" style="63" customWidth="1"/>
    <col min="5379" max="5379" width="19.140625" style="63" customWidth="1"/>
    <col min="5380" max="5632" width="9.140625" style="63"/>
    <col min="5633" max="5633" width="4.42578125" style="63" customWidth="1"/>
    <col min="5634" max="5634" width="82" style="63" customWidth="1"/>
    <col min="5635" max="5635" width="19.140625" style="63" customWidth="1"/>
    <col min="5636" max="5888" width="9.140625" style="63"/>
    <col min="5889" max="5889" width="4.42578125" style="63" customWidth="1"/>
    <col min="5890" max="5890" width="82" style="63" customWidth="1"/>
    <col min="5891" max="5891" width="19.140625" style="63" customWidth="1"/>
    <col min="5892" max="6144" width="9.140625" style="63"/>
    <col min="6145" max="6145" width="4.42578125" style="63" customWidth="1"/>
    <col min="6146" max="6146" width="82" style="63" customWidth="1"/>
    <col min="6147" max="6147" width="19.140625" style="63" customWidth="1"/>
    <col min="6148" max="6400" width="9.140625" style="63"/>
    <col min="6401" max="6401" width="4.42578125" style="63" customWidth="1"/>
    <col min="6402" max="6402" width="82" style="63" customWidth="1"/>
    <col min="6403" max="6403" width="19.140625" style="63" customWidth="1"/>
    <col min="6404" max="6656" width="9.140625" style="63"/>
    <col min="6657" max="6657" width="4.42578125" style="63" customWidth="1"/>
    <col min="6658" max="6658" width="82" style="63" customWidth="1"/>
    <col min="6659" max="6659" width="19.140625" style="63" customWidth="1"/>
    <col min="6660" max="6912" width="9.140625" style="63"/>
    <col min="6913" max="6913" width="4.42578125" style="63" customWidth="1"/>
    <col min="6914" max="6914" width="82" style="63" customWidth="1"/>
    <col min="6915" max="6915" width="19.140625" style="63" customWidth="1"/>
    <col min="6916" max="7168" width="9.140625" style="63"/>
    <col min="7169" max="7169" width="4.42578125" style="63" customWidth="1"/>
    <col min="7170" max="7170" width="82" style="63" customWidth="1"/>
    <col min="7171" max="7171" width="19.140625" style="63" customWidth="1"/>
    <col min="7172" max="7424" width="9.140625" style="63"/>
    <col min="7425" max="7425" width="4.42578125" style="63" customWidth="1"/>
    <col min="7426" max="7426" width="82" style="63" customWidth="1"/>
    <col min="7427" max="7427" width="19.140625" style="63" customWidth="1"/>
    <col min="7428" max="7680" width="9.140625" style="63"/>
    <col min="7681" max="7681" width="4.42578125" style="63" customWidth="1"/>
    <col min="7682" max="7682" width="82" style="63" customWidth="1"/>
    <col min="7683" max="7683" width="19.140625" style="63" customWidth="1"/>
    <col min="7684" max="7936" width="9.140625" style="63"/>
    <col min="7937" max="7937" width="4.42578125" style="63" customWidth="1"/>
    <col min="7938" max="7938" width="82" style="63" customWidth="1"/>
    <col min="7939" max="7939" width="19.140625" style="63" customWidth="1"/>
    <col min="7940" max="8192" width="9.140625" style="63"/>
    <col min="8193" max="8193" width="4.42578125" style="63" customWidth="1"/>
    <col min="8194" max="8194" width="82" style="63" customWidth="1"/>
    <col min="8195" max="8195" width="19.140625" style="63" customWidth="1"/>
    <col min="8196" max="8448" width="9.140625" style="63"/>
    <col min="8449" max="8449" width="4.42578125" style="63" customWidth="1"/>
    <col min="8450" max="8450" width="82" style="63" customWidth="1"/>
    <col min="8451" max="8451" width="19.140625" style="63" customWidth="1"/>
    <col min="8452" max="8704" width="9.140625" style="63"/>
    <col min="8705" max="8705" width="4.42578125" style="63" customWidth="1"/>
    <col min="8706" max="8706" width="82" style="63" customWidth="1"/>
    <col min="8707" max="8707" width="19.140625" style="63" customWidth="1"/>
    <col min="8708" max="8960" width="9.140625" style="63"/>
    <col min="8961" max="8961" width="4.42578125" style="63" customWidth="1"/>
    <col min="8962" max="8962" width="82" style="63" customWidth="1"/>
    <col min="8963" max="8963" width="19.140625" style="63" customWidth="1"/>
    <col min="8964" max="9216" width="9.140625" style="63"/>
    <col min="9217" max="9217" width="4.42578125" style="63" customWidth="1"/>
    <col min="9218" max="9218" width="82" style="63" customWidth="1"/>
    <col min="9219" max="9219" width="19.140625" style="63" customWidth="1"/>
    <col min="9220" max="9472" width="9.140625" style="63"/>
    <col min="9473" max="9473" width="4.42578125" style="63" customWidth="1"/>
    <col min="9474" max="9474" width="82" style="63" customWidth="1"/>
    <col min="9475" max="9475" width="19.140625" style="63" customWidth="1"/>
    <col min="9476" max="9728" width="9.140625" style="63"/>
    <col min="9729" max="9729" width="4.42578125" style="63" customWidth="1"/>
    <col min="9730" max="9730" width="82" style="63" customWidth="1"/>
    <col min="9731" max="9731" width="19.140625" style="63" customWidth="1"/>
    <col min="9732" max="9984" width="9.140625" style="63"/>
    <col min="9985" max="9985" width="4.42578125" style="63" customWidth="1"/>
    <col min="9986" max="9986" width="82" style="63" customWidth="1"/>
    <col min="9987" max="9987" width="19.140625" style="63" customWidth="1"/>
    <col min="9988" max="10240" width="9.140625" style="63"/>
    <col min="10241" max="10241" width="4.42578125" style="63" customWidth="1"/>
    <col min="10242" max="10242" width="82" style="63" customWidth="1"/>
    <col min="10243" max="10243" width="19.140625" style="63" customWidth="1"/>
    <col min="10244" max="10496" width="9.140625" style="63"/>
    <col min="10497" max="10497" width="4.42578125" style="63" customWidth="1"/>
    <col min="10498" max="10498" width="82" style="63" customWidth="1"/>
    <col min="10499" max="10499" width="19.140625" style="63" customWidth="1"/>
    <col min="10500" max="10752" width="9.140625" style="63"/>
    <col min="10753" max="10753" width="4.42578125" style="63" customWidth="1"/>
    <col min="10754" max="10754" width="82" style="63" customWidth="1"/>
    <col min="10755" max="10755" width="19.140625" style="63" customWidth="1"/>
    <col min="10756" max="11008" width="9.140625" style="63"/>
    <col min="11009" max="11009" width="4.42578125" style="63" customWidth="1"/>
    <col min="11010" max="11010" width="82" style="63" customWidth="1"/>
    <col min="11011" max="11011" width="19.140625" style="63" customWidth="1"/>
    <col min="11012" max="11264" width="9.140625" style="63"/>
    <col min="11265" max="11265" width="4.42578125" style="63" customWidth="1"/>
    <col min="11266" max="11266" width="82" style="63" customWidth="1"/>
    <col min="11267" max="11267" width="19.140625" style="63" customWidth="1"/>
    <col min="11268" max="11520" width="9.140625" style="63"/>
    <col min="11521" max="11521" width="4.42578125" style="63" customWidth="1"/>
    <col min="11522" max="11522" width="82" style="63" customWidth="1"/>
    <col min="11523" max="11523" width="19.140625" style="63" customWidth="1"/>
    <col min="11524" max="11776" width="9.140625" style="63"/>
    <col min="11777" max="11777" width="4.42578125" style="63" customWidth="1"/>
    <col min="11778" max="11778" width="82" style="63" customWidth="1"/>
    <col min="11779" max="11779" width="19.140625" style="63" customWidth="1"/>
    <col min="11780" max="12032" width="9.140625" style="63"/>
    <col min="12033" max="12033" width="4.42578125" style="63" customWidth="1"/>
    <col min="12034" max="12034" width="82" style="63" customWidth="1"/>
    <col min="12035" max="12035" width="19.140625" style="63" customWidth="1"/>
    <col min="12036" max="12288" width="9.140625" style="63"/>
    <col min="12289" max="12289" width="4.42578125" style="63" customWidth="1"/>
    <col min="12290" max="12290" width="82" style="63" customWidth="1"/>
    <col min="12291" max="12291" width="19.140625" style="63" customWidth="1"/>
    <col min="12292" max="12544" width="9.140625" style="63"/>
    <col min="12545" max="12545" width="4.42578125" style="63" customWidth="1"/>
    <col min="12546" max="12546" width="82" style="63" customWidth="1"/>
    <col min="12547" max="12547" width="19.140625" style="63" customWidth="1"/>
    <col min="12548" max="12800" width="9.140625" style="63"/>
    <col min="12801" max="12801" width="4.42578125" style="63" customWidth="1"/>
    <col min="12802" max="12802" width="82" style="63" customWidth="1"/>
    <col min="12803" max="12803" width="19.140625" style="63" customWidth="1"/>
    <col min="12804" max="13056" width="9.140625" style="63"/>
    <col min="13057" max="13057" width="4.42578125" style="63" customWidth="1"/>
    <col min="13058" max="13058" width="82" style="63" customWidth="1"/>
    <col min="13059" max="13059" width="19.140625" style="63" customWidth="1"/>
    <col min="13060" max="13312" width="9.140625" style="63"/>
    <col min="13313" max="13313" width="4.42578125" style="63" customWidth="1"/>
    <col min="13314" max="13314" width="82" style="63" customWidth="1"/>
    <col min="13315" max="13315" width="19.140625" style="63" customWidth="1"/>
    <col min="13316" max="13568" width="9.140625" style="63"/>
    <col min="13569" max="13569" width="4.42578125" style="63" customWidth="1"/>
    <col min="13570" max="13570" width="82" style="63" customWidth="1"/>
    <col min="13571" max="13571" width="19.140625" style="63" customWidth="1"/>
    <col min="13572" max="13824" width="9.140625" style="63"/>
    <col min="13825" max="13825" width="4.42578125" style="63" customWidth="1"/>
    <col min="13826" max="13826" width="82" style="63" customWidth="1"/>
    <col min="13827" max="13827" width="19.140625" style="63" customWidth="1"/>
    <col min="13828" max="14080" width="9.140625" style="63"/>
    <col min="14081" max="14081" width="4.42578125" style="63" customWidth="1"/>
    <col min="14082" max="14082" width="82" style="63" customWidth="1"/>
    <col min="14083" max="14083" width="19.140625" style="63" customWidth="1"/>
    <col min="14084" max="14336" width="9.140625" style="63"/>
    <col min="14337" max="14337" width="4.42578125" style="63" customWidth="1"/>
    <col min="14338" max="14338" width="82" style="63" customWidth="1"/>
    <col min="14339" max="14339" width="19.140625" style="63" customWidth="1"/>
    <col min="14340" max="14592" width="9.140625" style="63"/>
    <col min="14593" max="14593" width="4.42578125" style="63" customWidth="1"/>
    <col min="14594" max="14594" width="82" style="63" customWidth="1"/>
    <col min="14595" max="14595" width="19.140625" style="63" customWidth="1"/>
    <col min="14596" max="14848" width="9.140625" style="63"/>
    <col min="14849" max="14849" width="4.42578125" style="63" customWidth="1"/>
    <col min="14850" max="14850" width="82" style="63" customWidth="1"/>
    <col min="14851" max="14851" width="19.140625" style="63" customWidth="1"/>
    <col min="14852" max="15104" width="9.140625" style="63"/>
    <col min="15105" max="15105" width="4.42578125" style="63" customWidth="1"/>
    <col min="15106" max="15106" width="82" style="63" customWidth="1"/>
    <col min="15107" max="15107" width="19.140625" style="63" customWidth="1"/>
    <col min="15108" max="15360" width="9.140625" style="63"/>
    <col min="15361" max="15361" width="4.42578125" style="63" customWidth="1"/>
    <col min="15362" max="15362" width="82" style="63" customWidth="1"/>
    <col min="15363" max="15363" width="19.140625" style="63" customWidth="1"/>
    <col min="15364" max="15616" width="9.140625" style="63"/>
    <col min="15617" max="15617" width="4.42578125" style="63" customWidth="1"/>
    <col min="15618" max="15618" width="82" style="63" customWidth="1"/>
    <col min="15619" max="15619" width="19.140625" style="63" customWidth="1"/>
    <col min="15620" max="15872" width="9.140625" style="63"/>
    <col min="15873" max="15873" width="4.42578125" style="63" customWidth="1"/>
    <col min="15874" max="15874" width="82" style="63" customWidth="1"/>
    <col min="15875" max="15875" width="19.140625" style="63" customWidth="1"/>
    <col min="15876" max="16128" width="9.140625" style="63"/>
    <col min="16129" max="16129" width="4.42578125" style="63" customWidth="1"/>
    <col min="16130" max="16130" width="82" style="63" customWidth="1"/>
    <col min="16131" max="16131" width="19.140625" style="63" customWidth="1"/>
    <col min="16132" max="16383" width="9.140625" style="63"/>
    <col min="16384" max="16384" width="9.140625" style="63" customWidth="1"/>
  </cols>
  <sheetData>
    <row r="1" spans="1:10" s="57" customFormat="1" ht="82.5" customHeight="1" thickBot="1" x14ac:dyDescent="0.25">
      <c r="A1" s="375" t="s">
        <v>257</v>
      </c>
      <c r="B1" s="375"/>
      <c r="C1" s="375"/>
      <c r="D1" s="375"/>
      <c r="E1" s="375"/>
      <c r="F1" s="375"/>
      <c r="G1" s="375"/>
      <c r="H1" s="375"/>
      <c r="I1" s="375"/>
    </row>
    <row r="2" spans="1:10" s="58" customFormat="1" ht="41.25" customHeight="1" thickBot="1" x14ac:dyDescent="0.25">
      <c r="A2" s="376" t="s">
        <v>245</v>
      </c>
      <c r="B2" s="377"/>
      <c r="C2" s="377"/>
      <c r="D2" s="377"/>
      <c r="E2" s="377"/>
      <c r="F2" s="377"/>
      <c r="G2" s="377"/>
      <c r="H2" s="377"/>
      <c r="I2" s="378"/>
    </row>
    <row r="3" spans="1:10" s="57" customFormat="1" ht="28.5" customHeight="1" thickBot="1" x14ac:dyDescent="0.25">
      <c r="B3" s="59"/>
      <c r="C3" s="59"/>
    </row>
    <row r="4" spans="1:10" s="61" customFormat="1" ht="64.5" customHeight="1" thickBot="1" x14ac:dyDescent="0.25">
      <c r="A4" s="379">
        <v>19999</v>
      </c>
      <c r="B4" s="381" t="s">
        <v>225</v>
      </c>
      <c r="C4" s="60" t="s">
        <v>239</v>
      </c>
      <c r="D4" s="379">
        <v>29999</v>
      </c>
      <c r="E4" s="381" t="s">
        <v>35</v>
      </c>
      <c r="F4" s="60" t="s">
        <v>239</v>
      </c>
      <c r="G4" s="379">
        <v>39999</v>
      </c>
      <c r="H4" s="381" t="s">
        <v>37</v>
      </c>
      <c r="I4" s="60" t="s">
        <v>239</v>
      </c>
    </row>
    <row r="5" spans="1:10" s="57" customFormat="1" ht="12.75" customHeight="1" thickBot="1" x14ac:dyDescent="0.25">
      <c r="A5" s="380"/>
      <c r="B5" s="382"/>
      <c r="C5" s="62">
        <f>'Allegato 3.a'!K27</f>
        <v>0</v>
      </c>
      <c r="D5" s="380"/>
      <c r="E5" s="382"/>
      <c r="F5" s="62">
        <f>'Allegato 3.a'!K99</f>
        <v>0</v>
      </c>
      <c r="G5" s="380"/>
      <c r="H5" s="382"/>
      <c r="I5" s="62">
        <f>'Allegato 3.a'!K118</f>
        <v>0</v>
      </c>
    </row>
    <row r="6" spans="1:10" ht="12.75" customHeight="1" x14ac:dyDescent="0.2">
      <c r="B6" s="64"/>
      <c r="C6" s="64"/>
      <c r="E6" s="64"/>
      <c r="F6" s="64"/>
      <c r="H6" s="64"/>
      <c r="I6" s="64"/>
    </row>
    <row r="7" spans="1:10" ht="12.75" customHeight="1" x14ac:dyDescent="0.2">
      <c r="B7" s="64"/>
      <c r="C7" s="64"/>
      <c r="E7" s="64"/>
      <c r="F7" s="64"/>
      <c r="H7" s="64"/>
      <c r="I7" s="64"/>
    </row>
    <row r="8" spans="1:10" ht="12.75" customHeight="1" x14ac:dyDescent="0.2">
      <c r="B8" s="64"/>
      <c r="C8" s="64"/>
      <c r="E8" s="64"/>
      <c r="F8" s="64"/>
      <c r="H8" s="64"/>
      <c r="I8" s="64"/>
    </row>
    <row r="9" spans="1:10" ht="12.75" customHeight="1" x14ac:dyDescent="0.2">
      <c r="B9" s="64"/>
      <c r="C9" s="64"/>
      <c r="E9" s="64"/>
      <c r="F9" s="64"/>
      <c r="H9" s="64"/>
      <c r="I9" s="64"/>
    </row>
    <row r="10" spans="1:10" ht="28.5" customHeight="1" x14ac:dyDescent="0.2">
      <c r="B10" s="279" t="s">
        <v>251</v>
      </c>
      <c r="C10" s="64"/>
      <c r="E10" s="64"/>
      <c r="F10" s="352" t="s">
        <v>253</v>
      </c>
      <c r="G10" s="352"/>
      <c r="H10" s="352"/>
      <c r="I10" s="352"/>
      <c r="J10" s="352"/>
    </row>
    <row r="11" spans="1:10" ht="12.75" customHeight="1" x14ac:dyDescent="0.2">
      <c r="B11" s="38"/>
      <c r="C11" s="64"/>
      <c r="E11" s="64"/>
      <c r="F11" s="64"/>
      <c r="G11" s="64"/>
      <c r="H11" s="64"/>
      <c r="I11" s="64"/>
      <c r="J11" s="64"/>
    </row>
    <row r="12" spans="1:10" ht="12.75" customHeight="1" x14ac:dyDescent="0.2">
      <c r="B12" s="279" t="s">
        <v>252</v>
      </c>
      <c r="C12" s="64"/>
      <c r="E12" s="65"/>
      <c r="F12" s="353" t="s">
        <v>254</v>
      </c>
      <c r="G12" s="353"/>
      <c r="H12" s="353"/>
      <c r="I12" s="353"/>
      <c r="J12" s="353"/>
    </row>
    <row r="13" spans="1:10" ht="12.75" customHeight="1" x14ac:dyDescent="0.2">
      <c r="B13" s="64"/>
      <c r="C13" s="64"/>
      <c r="E13" s="64"/>
      <c r="F13" s="64"/>
      <c r="H13" s="64"/>
      <c r="I13" s="64"/>
    </row>
    <row r="14" spans="1:10" ht="12.75" customHeight="1" x14ac:dyDescent="0.2">
      <c r="B14" s="64"/>
      <c r="C14" s="64"/>
      <c r="E14" s="64"/>
      <c r="F14" s="64"/>
      <c r="H14" s="64"/>
      <c r="I14" s="64"/>
    </row>
    <row r="15" spans="1:10" ht="12.75" customHeight="1" x14ac:dyDescent="0.2">
      <c r="B15" s="64"/>
      <c r="C15" s="64"/>
      <c r="E15" s="64"/>
      <c r="F15" s="64"/>
      <c r="H15" s="64"/>
      <c r="I15" s="64"/>
    </row>
    <row r="16" spans="1:10" ht="12.75" customHeight="1" x14ac:dyDescent="0.2">
      <c r="B16" s="64"/>
      <c r="C16" s="64"/>
      <c r="E16" s="64"/>
      <c r="F16" s="64"/>
      <c r="H16" s="64"/>
      <c r="I16" s="64"/>
    </row>
    <row r="17" spans="1:9" ht="12.75" customHeight="1" x14ac:dyDescent="0.2">
      <c r="B17" s="64"/>
      <c r="C17" s="64"/>
      <c r="E17" s="64"/>
      <c r="F17" s="64"/>
      <c r="H17" s="64"/>
      <c r="I17" s="64"/>
    </row>
    <row r="18" spans="1:9" ht="12.75" customHeight="1" x14ac:dyDescent="0.2">
      <c r="B18" s="64"/>
      <c r="C18" s="64"/>
      <c r="E18" s="64"/>
      <c r="F18" s="64"/>
      <c r="H18" s="64"/>
      <c r="I18" s="64"/>
    </row>
    <row r="19" spans="1:9" ht="12.75" customHeight="1" x14ac:dyDescent="0.2">
      <c r="B19" s="64"/>
      <c r="C19" s="64"/>
      <c r="E19" s="64"/>
      <c r="F19" s="64"/>
      <c r="H19" s="64"/>
      <c r="I19" s="64"/>
    </row>
    <row r="20" spans="1:9" ht="12.75" customHeight="1" x14ac:dyDescent="0.2">
      <c r="C20" s="64"/>
      <c r="F20" s="64"/>
      <c r="I20" s="64"/>
    </row>
    <row r="21" spans="1:9" ht="14.25" customHeight="1" x14ac:dyDescent="0.2">
      <c r="A21" s="66"/>
      <c r="B21" s="67"/>
      <c r="C21" s="64"/>
      <c r="D21" s="66"/>
      <c r="E21" s="67"/>
      <c r="F21" s="64"/>
      <c r="G21" s="66"/>
      <c r="H21" s="67"/>
      <c r="I21" s="64"/>
    </row>
    <row r="22" spans="1:9" ht="12.75" customHeight="1" x14ac:dyDescent="0.2">
      <c r="B22" s="67"/>
      <c r="C22" s="64"/>
      <c r="E22" s="67"/>
      <c r="F22" s="64"/>
      <c r="H22" s="67"/>
      <c r="I22" s="64"/>
    </row>
    <row r="23" spans="1:9" ht="12.75" customHeight="1" x14ac:dyDescent="0.2">
      <c r="B23" s="67"/>
      <c r="C23" s="64"/>
      <c r="E23" s="67"/>
      <c r="F23" s="64"/>
      <c r="H23" s="67"/>
      <c r="I23" s="64"/>
    </row>
    <row r="24" spans="1:9" ht="15" customHeight="1" x14ac:dyDescent="0.2">
      <c r="B24" s="64"/>
      <c r="C24" s="64"/>
      <c r="E24" s="64"/>
      <c r="F24" s="64"/>
      <c r="H24" s="64"/>
      <c r="I24" s="64"/>
    </row>
    <row r="25" spans="1:9" ht="16.5" customHeight="1" x14ac:dyDescent="0.2">
      <c r="B25" s="67"/>
      <c r="C25" s="64"/>
      <c r="E25" s="67"/>
      <c r="F25" s="64"/>
      <c r="H25" s="67"/>
      <c r="I25" s="64"/>
    </row>
    <row r="26" spans="1:9" ht="12.75" customHeight="1" x14ac:dyDescent="0.2">
      <c r="B26" s="67"/>
      <c r="C26" s="64"/>
      <c r="E26" s="67"/>
      <c r="F26" s="64"/>
      <c r="H26" s="67"/>
      <c r="I26" s="64"/>
    </row>
    <row r="27" spans="1:9" ht="12.75" customHeight="1" x14ac:dyDescent="0.2">
      <c r="B27" s="67"/>
      <c r="C27" s="64"/>
      <c r="E27" s="67"/>
      <c r="F27" s="64"/>
      <c r="H27" s="67"/>
      <c r="I27" s="64"/>
    </row>
    <row r="28" spans="1:9" ht="12.75" customHeight="1" x14ac:dyDescent="0.2">
      <c r="B28" s="64"/>
      <c r="C28" s="64"/>
      <c r="E28" s="64"/>
      <c r="F28" s="64"/>
      <c r="H28" s="64"/>
      <c r="I28" s="64"/>
    </row>
    <row r="29" spans="1:9" ht="12.75" customHeight="1" x14ac:dyDescent="0.2">
      <c r="B29" s="64"/>
      <c r="C29" s="64"/>
      <c r="E29" s="64"/>
      <c r="F29" s="64"/>
      <c r="H29" s="64"/>
      <c r="I29" s="64"/>
    </row>
    <row r="30" spans="1:9" ht="12.75" customHeight="1" x14ac:dyDescent="0.2">
      <c r="B30" s="64"/>
      <c r="C30" s="64"/>
      <c r="E30" s="64"/>
      <c r="F30" s="64"/>
      <c r="H30" s="64"/>
      <c r="I30" s="64"/>
    </row>
    <row r="31" spans="1:9" ht="12.75" customHeight="1" x14ac:dyDescent="0.2">
      <c r="B31" s="64"/>
      <c r="C31" s="64"/>
      <c r="E31" s="64"/>
      <c r="F31" s="64"/>
      <c r="H31" s="64"/>
      <c r="I31" s="64"/>
    </row>
    <row r="32" spans="1:9" ht="12.75" customHeight="1" x14ac:dyDescent="0.2">
      <c r="B32" s="64"/>
      <c r="C32" s="64"/>
      <c r="E32" s="64"/>
      <c r="F32" s="64"/>
      <c r="H32" s="64"/>
      <c r="I32" s="64"/>
    </row>
    <row r="33" spans="2:9" ht="12.75" customHeight="1" x14ac:dyDescent="0.2">
      <c r="B33" s="64"/>
      <c r="C33" s="64"/>
      <c r="E33" s="64"/>
      <c r="F33" s="64"/>
      <c r="H33" s="64"/>
      <c r="I33" s="64"/>
    </row>
    <row r="34" spans="2:9" ht="12.75" customHeight="1" x14ac:dyDescent="0.2">
      <c r="B34" s="64"/>
      <c r="C34" s="64"/>
      <c r="E34" s="64"/>
      <c r="F34" s="64"/>
      <c r="H34" s="64"/>
      <c r="I34" s="64"/>
    </row>
    <row r="35" spans="2:9" ht="12.75" customHeight="1" x14ac:dyDescent="0.2">
      <c r="B35" s="64"/>
      <c r="C35" s="64"/>
      <c r="E35" s="64"/>
      <c r="F35" s="64"/>
      <c r="H35" s="64"/>
      <c r="I35" s="64"/>
    </row>
    <row r="36" spans="2:9" ht="12.75" customHeight="1" x14ac:dyDescent="0.2">
      <c r="B36" s="64"/>
      <c r="C36" s="64"/>
      <c r="E36" s="64"/>
      <c r="F36" s="64"/>
      <c r="H36" s="64"/>
      <c r="I36" s="64"/>
    </row>
    <row r="37" spans="2:9" ht="12.75" customHeight="1" x14ac:dyDescent="0.2">
      <c r="B37" s="64"/>
      <c r="C37" s="64"/>
      <c r="E37" s="64"/>
      <c r="F37" s="64"/>
      <c r="H37" s="64"/>
      <c r="I37" s="64"/>
    </row>
    <row r="38" spans="2:9" ht="12.75" customHeight="1" x14ac:dyDescent="0.2">
      <c r="B38" s="64"/>
      <c r="C38" s="64"/>
      <c r="E38" s="64"/>
      <c r="F38" s="64"/>
      <c r="H38" s="64"/>
      <c r="I38" s="64"/>
    </row>
    <row r="39" spans="2:9" ht="12.75" customHeight="1" x14ac:dyDescent="0.2">
      <c r="B39" s="64"/>
      <c r="C39" s="64"/>
      <c r="E39" s="64"/>
      <c r="F39" s="64"/>
      <c r="H39" s="64"/>
      <c r="I39" s="64"/>
    </row>
    <row r="40" spans="2:9" ht="12.75" customHeight="1" x14ac:dyDescent="0.2">
      <c r="B40" s="64"/>
      <c r="C40" s="64"/>
      <c r="E40" s="64"/>
      <c r="F40" s="64"/>
      <c r="H40" s="64"/>
      <c r="I40" s="64"/>
    </row>
    <row r="41" spans="2:9" ht="12.75" customHeight="1" x14ac:dyDescent="0.2">
      <c r="B41" s="64"/>
      <c r="C41" s="64"/>
      <c r="E41" s="64"/>
      <c r="F41" s="64"/>
      <c r="H41" s="64"/>
      <c r="I41" s="64"/>
    </row>
    <row r="42" spans="2:9" ht="12.75" customHeight="1" x14ac:dyDescent="0.2">
      <c r="B42" s="64"/>
      <c r="C42" s="64"/>
      <c r="E42" s="64"/>
      <c r="F42" s="64"/>
      <c r="H42" s="64"/>
      <c r="I42" s="64"/>
    </row>
    <row r="43" spans="2:9" ht="12.75" customHeight="1" x14ac:dyDescent="0.2">
      <c r="B43" s="64"/>
      <c r="C43" s="64"/>
      <c r="E43" s="64"/>
      <c r="F43" s="64"/>
      <c r="H43" s="64"/>
      <c r="I43" s="64"/>
    </row>
    <row r="44" spans="2:9" ht="12.75" customHeight="1" x14ac:dyDescent="0.2">
      <c r="B44" s="64"/>
      <c r="C44" s="64"/>
      <c r="E44" s="64"/>
      <c r="F44" s="64"/>
      <c r="H44" s="64"/>
      <c r="I44" s="64"/>
    </row>
    <row r="45" spans="2:9" ht="12.75" customHeight="1" x14ac:dyDescent="0.2">
      <c r="B45" s="64"/>
      <c r="C45" s="64"/>
      <c r="E45" s="64"/>
      <c r="F45" s="64"/>
      <c r="H45" s="64"/>
      <c r="I45" s="64"/>
    </row>
    <row r="46" spans="2:9" ht="12.75" customHeight="1" x14ac:dyDescent="0.2">
      <c r="B46" s="64"/>
      <c r="C46" s="64"/>
      <c r="E46" s="64"/>
      <c r="F46" s="64"/>
      <c r="H46" s="64"/>
      <c r="I46" s="64"/>
    </row>
    <row r="47" spans="2:9" ht="12.75" customHeight="1" x14ac:dyDescent="0.2">
      <c r="B47" s="64"/>
      <c r="C47" s="64"/>
      <c r="E47" s="64"/>
      <c r="F47" s="64"/>
      <c r="H47" s="64"/>
      <c r="I47" s="64"/>
    </row>
    <row r="48" spans="2:9" x14ac:dyDescent="0.2">
      <c r="B48" s="68"/>
      <c r="C48" s="64"/>
      <c r="E48" s="68"/>
      <c r="F48" s="64"/>
      <c r="H48" s="68"/>
      <c r="I48" s="64"/>
    </row>
    <row r="49" spans="2:9" x14ac:dyDescent="0.2">
      <c r="B49" s="59"/>
      <c r="C49" s="59"/>
      <c r="E49" s="59"/>
      <c r="F49" s="59"/>
      <c r="H49" s="59"/>
      <c r="I49" s="59"/>
    </row>
  </sheetData>
  <mergeCells count="10">
    <mergeCell ref="F10:J10"/>
    <mergeCell ref="F12:J12"/>
    <mergeCell ref="A1:I1"/>
    <mergeCell ref="A2:I2"/>
    <mergeCell ref="A4:A5"/>
    <mergeCell ref="B4:B5"/>
    <mergeCell ref="D4:D5"/>
    <mergeCell ref="E4:E5"/>
    <mergeCell ref="G4:G5"/>
    <mergeCell ref="H4:H5"/>
  </mergeCells>
  <pageMargins left="0.34" right="0.52" top="1" bottom="1" header="0.5" footer="0.5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Modello LA</vt:lpstr>
      <vt:lpstr>Allegato 3.a</vt:lpstr>
      <vt:lpstr>Allegato 3.b</vt:lpstr>
      <vt:lpstr>'Allegato 3.a'!Area_stampa</vt:lpstr>
      <vt:lpstr>'Allegato 3.b'!Area_stampa</vt:lpstr>
      <vt:lpstr>'Modello LA'!Area_stampa</vt:lpstr>
      <vt:lpstr>'Allegato 3.a'!Titoli_stampa</vt:lpstr>
      <vt:lpstr>'Modello LA'!Titoli_stampa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Castronovo</dc:creator>
  <cp:lastModifiedBy>Salvatore Castronovo</cp:lastModifiedBy>
  <cp:lastPrinted>2020-07-01T07:47:31Z</cp:lastPrinted>
  <dcterms:created xsi:type="dcterms:W3CDTF">2003-09-29T10:34:29Z</dcterms:created>
  <dcterms:modified xsi:type="dcterms:W3CDTF">2020-07-07T15:01:45Z</dcterms:modified>
</cp:coreProperties>
</file>