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Conto Economico" sheetId="8" r:id="rId1"/>
  </sheets>
  <definedNames>
    <definedName name="_xlnm.Print_Area" localSheetId="0">'Conto Economico'!$A$1:$J$126</definedName>
    <definedName name="_xlnm.Print_Titles" localSheetId="0">'Conto Economico'!$1:$5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8" l="1"/>
  <c r="G68" i="8" l="1"/>
  <c r="G67" i="8"/>
  <c r="J89" i="8" l="1"/>
  <c r="G70" i="8" l="1"/>
  <c r="G75" i="8" l="1"/>
  <c r="G63" i="8" l="1"/>
  <c r="H109" i="8" l="1"/>
  <c r="H116" i="8" s="1"/>
  <c r="H101" i="8"/>
  <c r="H98" i="8"/>
  <c r="H95" i="8"/>
  <c r="H90" i="8"/>
  <c r="H78" i="8"/>
  <c r="H75" i="8"/>
  <c r="H70" i="8"/>
  <c r="H57" i="8"/>
  <c r="H39" i="8"/>
  <c r="H36" i="8"/>
  <c r="H24" i="8"/>
  <c r="H16" i="8"/>
  <c r="H9" i="8"/>
  <c r="H104" i="8" l="1"/>
  <c r="H7" i="8"/>
  <c r="H33" i="8" s="1"/>
  <c r="H63" i="8"/>
  <c r="H83" i="8" s="1"/>
  <c r="G9" i="8"/>
  <c r="H85" i="8" l="1"/>
  <c r="H106" i="8" s="1"/>
  <c r="H118" i="8" s="1"/>
  <c r="G24" i="8"/>
  <c r="G98" i="8" l="1"/>
  <c r="G39" i="8" l="1"/>
  <c r="I8" i="8" l="1"/>
  <c r="J8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I25" i="8"/>
  <c r="J25" i="8" s="1"/>
  <c r="I26" i="8"/>
  <c r="J26" i="8" s="1"/>
  <c r="I28" i="8"/>
  <c r="J28" i="8" s="1"/>
  <c r="I29" i="8"/>
  <c r="J29" i="8" s="1"/>
  <c r="I30" i="8"/>
  <c r="J30" i="8" s="1"/>
  <c r="I31" i="8"/>
  <c r="J31" i="8" s="1"/>
  <c r="I32" i="8"/>
  <c r="J32" i="8" s="1"/>
  <c r="I37" i="8"/>
  <c r="J37" i="8" s="1"/>
  <c r="I38" i="8"/>
  <c r="J38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8" i="8"/>
  <c r="J58" i="8" s="1"/>
  <c r="I59" i="8"/>
  <c r="J59" i="8" s="1"/>
  <c r="I60" i="8"/>
  <c r="J60" i="8" s="1"/>
  <c r="I61" i="8"/>
  <c r="J61" i="8" s="1"/>
  <c r="I62" i="8"/>
  <c r="J62" i="8" s="1"/>
  <c r="I64" i="8"/>
  <c r="J64" i="8" s="1"/>
  <c r="I65" i="8"/>
  <c r="J65" i="8" s="1"/>
  <c r="I66" i="8"/>
  <c r="J66" i="8" s="1"/>
  <c r="I69" i="8"/>
  <c r="J69" i="8" s="1"/>
  <c r="I71" i="8"/>
  <c r="J71" i="8" s="1"/>
  <c r="I72" i="8"/>
  <c r="J72" i="8" s="1"/>
  <c r="I74" i="8"/>
  <c r="J74" i="8" s="1"/>
  <c r="I76" i="8"/>
  <c r="J76" i="8" s="1"/>
  <c r="I77" i="8"/>
  <c r="J77" i="8" s="1"/>
  <c r="I79" i="8"/>
  <c r="J79" i="8" s="1"/>
  <c r="I80" i="8"/>
  <c r="J80" i="8" s="1"/>
  <c r="I81" i="8"/>
  <c r="J81" i="8" s="1"/>
  <c r="I82" i="8"/>
  <c r="J82" i="8" s="1"/>
  <c r="I86" i="8"/>
  <c r="J86" i="8" s="1"/>
  <c r="I87" i="8"/>
  <c r="J87" i="8" s="1"/>
  <c r="I88" i="8"/>
  <c r="J88" i="8" s="1"/>
  <c r="I89" i="8"/>
  <c r="I93" i="8"/>
  <c r="J93" i="8" s="1"/>
  <c r="I94" i="8"/>
  <c r="J94" i="8" s="1"/>
  <c r="I99" i="8"/>
  <c r="J99" i="8" s="1"/>
  <c r="I100" i="8"/>
  <c r="J100" i="8" s="1"/>
  <c r="I102" i="8"/>
  <c r="J102" i="8" s="1"/>
  <c r="I103" i="8"/>
  <c r="J103" i="8" s="1"/>
  <c r="I105" i="8"/>
  <c r="J105" i="8" s="1"/>
  <c r="I110" i="8"/>
  <c r="J110" i="8" s="1"/>
  <c r="I111" i="8"/>
  <c r="J111" i="8" s="1"/>
  <c r="I112" i="8"/>
  <c r="J112" i="8" s="1"/>
  <c r="J113" i="8"/>
  <c r="I114" i="8"/>
  <c r="J114" i="8" s="1"/>
  <c r="I115" i="8"/>
  <c r="J115" i="8" s="1"/>
  <c r="I117" i="8"/>
  <c r="I68" i="8" l="1"/>
  <c r="J68" i="8" s="1"/>
  <c r="I67" i="8" l="1"/>
  <c r="J67" i="8" s="1"/>
  <c r="I73" i="8"/>
  <c r="J73" i="8" s="1"/>
  <c r="I70" i="8" l="1"/>
  <c r="J70" i="8" s="1"/>
  <c r="G101" i="8" l="1"/>
  <c r="I98" i="8"/>
  <c r="J98" i="8" s="1"/>
  <c r="G95" i="8"/>
  <c r="G90" i="8"/>
  <c r="G109" i="8"/>
  <c r="G78" i="8"/>
  <c r="I75" i="8"/>
  <c r="J75" i="8" s="1"/>
  <c r="I63" i="8"/>
  <c r="J63" i="8" s="1"/>
  <c r="G57" i="8"/>
  <c r="I39" i="8"/>
  <c r="J39" i="8" s="1"/>
  <c r="G36" i="8"/>
  <c r="G16" i="8"/>
  <c r="J90" i="8" l="1"/>
  <c r="I16" i="8"/>
  <c r="J16" i="8" s="1"/>
  <c r="G7" i="8"/>
  <c r="I95" i="8"/>
  <c r="J95" i="8" s="1"/>
  <c r="I90" i="8"/>
  <c r="I57" i="8"/>
  <c r="J57" i="8" s="1"/>
  <c r="I78" i="8"/>
  <c r="J78" i="8" s="1"/>
  <c r="I36" i="8"/>
  <c r="J36" i="8" s="1"/>
  <c r="I101" i="8"/>
  <c r="J101" i="8" s="1"/>
  <c r="G104" i="8"/>
  <c r="I9" i="8"/>
  <c r="J9" i="8" s="1"/>
  <c r="G116" i="8"/>
  <c r="I109" i="8"/>
  <c r="J109" i="8" s="1"/>
  <c r="G83" i="8"/>
  <c r="I116" i="8" l="1"/>
  <c r="J116" i="8" s="1"/>
  <c r="I104" i="8"/>
  <c r="J104" i="8" s="1"/>
  <c r="I83" i="8"/>
  <c r="J83" i="8" s="1"/>
  <c r="I7" i="8"/>
  <c r="J7" i="8" s="1"/>
  <c r="I27" i="8" l="1"/>
  <c r="J27" i="8" s="1"/>
  <c r="I24" i="8"/>
  <c r="J24" i="8" s="1"/>
  <c r="G33" i="8" l="1"/>
  <c r="G85" i="8" l="1"/>
  <c r="I33" i="8"/>
  <c r="J33" i="8" s="1"/>
  <c r="I85" i="8" l="1"/>
  <c r="J85" i="8" s="1"/>
  <c r="G106" i="8"/>
  <c r="I106" i="8" l="1"/>
  <c r="G118" i="8"/>
  <c r="J106" i="8" l="1"/>
  <c r="I118" i="8"/>
</calcChain>
</file>

<file path=xl/sharedStrings.xml><?xml version="1.0" encoding="utf-8"?>
<sst xmlns="http://schemas.openxmlformats.org/spreadsheetml/2006/main" count="211" uniqueCount="149">
  <si>
    <r>
      <t>Importi</t>
    </r>
    <r>
      <rPr>
        <b/>
        <sz val="12"/>
        <rFont val="Tahoma"/>
        <family val="2"/>
      </rPr>
      <t xml:space="preserve">: Euro    </t>
    </r>
  </si>
  <si>
    <t>Importo</t>
  </si>
  <si>
    <t>%</t>
  </si>
  <si>
    <t>A)</t>
  </si>
  <si>
    <t>1)</t>
  </si>
  <si>
    <t>2)</t>
  </si>
  <si>
    <t>3)</t>
  </si>
  <si>
    <t>4)</t>
  </si>
  <si>
    <t>5)</t>
  </si>
  <si>
    <t>a)</t>
  </si>
  <si>
    <t>b)</t>
  </si>
  <si>
    <t>6)</t>
  </si>
  <si>
    <t>7)</t>
  </si>
  <si>
    <t>8)</t>
  </si>
  <si>
    <t>B)</t>
  </si>
  <si>
    <t>C)</t>
  </si>
  <si>
    <t>D)</t>
  </si>
  <si>
    <t>9)</t>
  </si>
  <si>
    <t>E)</t>
  </si>
  <si>
    <t>VARIAZIONE T/T-1</t>
  </si>
  <si>
    <t>c)</t>
  </si>
  <si>
    <t>VALORE DELLA PRODUZIONE</t>
  </si>
  <si>
    <t>Contributi in c/esercizio</t>
  </si>
  <si>
    <t>COSTI DELLA PRODUZIONE</t>
  </si>
  <si>
    <t>Acquisti di beni</t>
  </si>
  <si>
    <t>d)</t>
  </si>
  <si>
    <t>Oneri diversi di gestione</t>
  </si>
  <si>
    <t>e)</t>
  </si>
  <si>
    <t>Variazione delle rimanenze</t>
  </si>
  <si>
    <t>PROVENTI E ONERI FINANZIARI</t>
  </si>
  <si>
    <t>RETTIFICHE DI VALORE DI ATTIVITA' FINANZIARIE</t>
  </si>
  <si>
    <t>Rivalutazioni</t>
  </si>
  <si>
    <t>Svalutazioni</t>
  </si>
  <si>
    <t>PROVENTI E ONERI STRAORDINARI</t>
  </si>
  <si>
    <t>Minusvalenze</t>
  </si>
  <si>
    <t>Plusvalenze</t>
  </si>
  <si>
    <t>Contributi in c/esercizio - per ricerca</t>
  </si>
  <si>
    <t>da Ministero della Salute per ricerca corrente</t>
  </si>
  <si>
    <t>da Ministero della Salute per ricerca finalizzata</t>
  </si>
  <si>
    <t>da privati</t>
  </si>
  <si>
    <t>Altri ricavi e proventi</t>
  </si>
  <si>
    <t>Acquisti di beni sanitari</t>
  </si>
  <si>
    <t>Acquisti di beni non sanitari</t>
  </si>
  <si>
    <t>f)</t>
  </si>
  <si>
    <t>g)</t>
  </si>
  <si>
    <t>h)</t>
  </si>
  <si>
    <t>i)</t>
  </si>
  <si>
    <t>j)</t>
  </si>
  <si>
    <t>k)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</si>
  <si>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</si>
  <si>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</si>
  <si>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</si>
  <si>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</si>
  <si>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</si>
  <si>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</si>
  <si>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Ammortamenti</t>
  </si>
  <si>
    <t>Accantonamenti</t>
  </si>
  <si>
    <t>Accantonamenti per rischi</t>
  </si>
  <si>
    <t>Altri accantonamenti</t>
  </si>
  <si>
    <t>Interessi passivi ed altri oneri finanziari</t>
  </si>
  <si>
    <t>Interessi attivi ed altri proventi finanziari</t>
  </si>
  <si>
    <t>Proventi straordinari</t>
  </si>
  <si>
    <t>Altri proventi straordinari</t>
  </si>
  <si>
    <t>Oneri straordinari</t>
  </si>
  <si>
    <t>Altri oneri straordinari</t>
  </si>
  <si>
    <t>DIFF. TRA VALORE E COSTI DELLA PRODUZIONE (A-B)</t>
  </si>
  <si>
    <t>RISULTATO PRIMA DELLE IMPOSTE (A-B+C+D+E)</t>
  </si>
  <si>
    <t>Y)</t>
  </si>
  <si>
    <t>IMPOSTE SUL REDDITO DELL'ESERCIZIO</t>
  </si>
  <si>
    <t>Totale Y)</t>
  </si>
  <si>
    <t>Totale E)</t>
  </si>
  <si>
    <t>Totale D)</t>
  </si>
  <si>
    <t>Totale C)</t>
  </si>
  <si>
    <t>Totale B)</t>
  </si>
  <si>
    <t>Totale A)</t>
  </si>
  <si>
    <t>IRAP</t>
  </si>
  <si>
    <t>IRES</t>
  </si>
  <si>
    <t>Accantonamento a fondo imposte (accertamenti, condoni, ecc.)</t>
  </si>
  <si>
    <t>IRAP relativa a personale dipendente</t>
  </si>
  <si>
    <t>IRAP relativa ad attività commerciali</t>
  </si>
  <si>
    <t>IRAP relativa ad attività di libera professione (intramoenia)</t>
  </si>
  <si>
    <t>IRAP relativa a collaboratori e personale assimilato a lavoro dipendente</t>
  </si>
  <si>
    <t>UTILE (PERDITA) DELL'ESERCIZIO</t>
  </si>
  <si>
    <t>10)</t>
  </si>
  <si>
    <t>11)</t>
  </si>
  <si>
    <t>Concorsi, recuperi e rimborsi</t>
  </si>
  <si>
    <t>Ricavi per prestazioni sanitarie e sociosanitarie - altro</t>
  </si>
  <si>
    <t>Ricavi per prestazioni sanitarie e sociosanitarie - intramoenia</t>
  </si>
  <si>
    <t>Godimento di beni di terzi</t>
  </si>
  <si>
    <t>Incrementi delle immobilizzazioni per lavori interni</t>
  </si>
  <si>
    <t>Contributi in c/esercizio - da Regione o Provincia Autonoma per quota F.S. regionale</t>
  </si>
  <si>
    <t>da Regione e altri soggetti pubblici</t>
  </si>
  <si>
    <t>Quota contributi in c/capitale imputata nell'esercizio</t>
  </si>
  <si>
    <t>Acquisti di servizi sanitari - Medicina di base</t>
  </si>
  <si>
    <t>Acquisti di servizi sanitari - Farmaceutica</t>
  </si>
  <si>
    <t>Acquisti di servizi non sanitari</t>
  </si>
  <si>
    <t>Ammortamenti immobilizzazioni immateriali</t>
  </si>
  <si>
    <t>Svalutazione delle immobilizzazioni e dei crediti</t>
  </si>
  <si>
    <t>Variazione delle rimanenze sanitarie</t>
  </si>
  <si>
    <t>Variazione delle rimanenze non sanitarie</t>
  </si>
  <si>
    <t>Rettifica contributi c/esercizio per destinazione ad investimenti</t>
  </si>
  <si>
    <t>Utilizzo fondi per quote inutilizzate contributi vincolati di esercizi precedenti</t>
  </si>
  <si>
    <t>Accantonamenti per quote inutilizzate di contributi vincolati</t>
  </si>
  <si>
    <t>Contributi da Regione o Prov. Aut. (extra fondo) - Risorse aggiuntive da bilancio a titolo di copertura LEA</t>
  </si>
  <si>
    <t>Contributi da Regione o Prov. Aut. (extra fondo) - Risorse aggiuntive da bilancio a titolo di copertura extra LEA</t>
  </si>
  <si>
    <t>Contributi da Regione o Prov. Aut. (extra fondo) - vincolati</t>
  </si>
  <si>
    <t>Acquisti prestazioni di distribuzione farmaci File F</t>
  </si>
  <si>
    <t>Acquisti prestazioni termali in convenzione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</si>
  <si>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</si>
  <si>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</si>
  <si>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</si>
  <si>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</si>
  <si>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</si>
  <si>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</si>
  <si>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</si>
  <si>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</si>
  <si>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p)</t>
  </si>
  <si>
    <t>q)</t>
  </si>
  <si>
    <t>Acquisti prestazioni di psichiatrica residenziale e semiresidenziale</t>
  </si>
  <si>
    <t>Altri servizi sanitari e sociosanitari a rilevanza sanitaria</t>
  </si>
  <si>
    <t>Costi per differenziale Tariffe TUC</t>
  </si>
  <si>
    <t>Acquisti di servizi sanitari per assitenza specialistica ambulatoriale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</si>
  <si>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</si>
  <si>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Acquisti di servizi sanitari per assistenza protesica</t>
  </si>
  <si>
    <t>Acquisti di servizi sanitari per assistenza integrativa</t>
  </si>
  <si>
    <t>Acquisti di servizi sanitari per assistenza riabilitativa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</si>
  <si>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</si>
  <si>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</si>
  <si>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</si>
  <si>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Ammortamenti dei Fabbricati</t>
  </si>
  <si>
    <t>Ammortamenti delle altre immobilizzazioni materiali</t>
  </si>
  <si>
    <t xml:space="preserve">Accantonamenti per premio operosità </t>
  </si>
  <si>
    <t>Contributi in c/esercizio - extra fondo</t>
  </si>
  <si>
    <t>Contributi da Regione o Prov. Aut. (extra fondo) - altro</t>
  </si>
  <si>
    <t>Contributi da aziende sanitarie pubbliche (extra fondo)</t>
  </si>
  <si>
    <t>Contributi da altri soggetti pubblici</t>
  </si>
  <si>
    <t>Contributi in c/esercizio - da privati</t>
  </si>
  <si>
    <t>Ricavi per prestazioni sanitarie e sociosanitarie a rilevanza sanitaria</t>
  </si>
  <si>
    <t>Ricavi per prestazioni sanitarie e sociosanitarie - ad aziende sanitarie pubbliche</t>
  </si>
  <si>
    <t>Compartecipazione alla spesa per prestazioni sanitarie (Ticket)</t>
  </si>
  <si>
    <t>Acquisti di servizi sanitari</t>
  </si>
  <si>
    <t>Consulenze, collaborazioni, interinale, altre prestazioni di lavoro sanitarie e sociosanitarie</t>
  </si>
  <si>
    <t>Servizi non sanitari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</si>
  <si>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</si>
  <si>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t>Il Direttore UOC S.E.F.P.
Dott.ssa Beatrice Salvago</t>
  </si>
  <si>
    <t>Il Dirigente Responsabile
UOS Contabilità e Bilancio
Dott. Salvatore Montante</t>
  </si>
  <si>
    <t>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2026</t>
  </si>
  <si>
    <t>T-1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2025</t>
  </si>
  <si>
    <t>PREVISIONE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</si>
</sst>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_-* #,##0_-;\-* #,##0_-;_-* &quot;-&quot;??_-;_-@_-"/>
    <numFmt numFmtId="168" formatCode="0.0%"/>
    <numFmt numFmtId="169" formatCode="_ * #,##0.00_ ;_ * \-#,##0.00_ ;_ * &quot;-&quot;??_ ;_ @_ "/>
    <numFmt numFmtId="170" formatCode="_ * #,##0.00_ ;_ * \-#,##0.00_ ;_ * &quot;-&quot;_ ;_ @_ "/>
  </numFmts>
  <fonts count="4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u/>
      <sz val="12"/>
      <name val="Garamond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name val="Garamond"/>
      <family val="1"/>
    </font>
    <font>
      <sz val="12"/>
      <color rgb="FFFF0000"/>
      <name val="Garamond"/>
      <family val="1"/>
    </font>
    <font>
      <b/>
      <u val="double"/>
      <sz val="12"/>
      <name val="Garamond"/>
      <family val="1"/>
    </font>
    <font>
      <sz val="11"/>
      <color theme="1"/>
      <name val="Calibri"/>
      <family val="2"/>
      <scheme val="minor"/>
    </font>
    <font>
      <sz val="14"/>
      <name val="Garamond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4" borderId="0" applyNumberFormat="0" applyBorder="0" applyAlignment="0" applyProtection="0"/>
    <xf numFmtId="0" fontId="18" fillId="3" borderId="8" applyNumberFormat="0" applyAlignment="0" applyProtection="0"/>
    <xf numFmtId="0" fontId="19" fillId="0" borderId="9" applyNumberFormat="0" applyFill="0" applyAlignment="0" applyProtection="0"/>
    <xf numFmtId="0" fontId="20" fillId="12" borderId="10" applyNumberFormat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16" borderId="0" applyNumberFormat="0" applyBorder="0" applyAlignment="0" applyProtection="0"/>
    <xf numFmtId="0" fontId="21" fillId="9" borderId="0" applyNumberFormat="0" applyBorder="0" applyAlignment="0" applyProtection="0"/>
    <xf numFmtId="0" fontId="14" fillId="5" borderId="1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17" borderId="0" applyNumberFormat="0" applyBorder="0" applyAlignment="0" applyProtection="0"/>
    <xf numFmtId="0" fontId="31" fillId="18" borderId="0" applyNumberFormat="0" applyBorder="0" applyAlignment="0" applyProtection="0"/>
    <xf numFmtId="0" fontId="33" fillId="0" borderId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70">
    <xf numFmtId="0" fontId="0" fillId="0" borderId="0" xfId="0"/>
    <xf numFmtId="0" fontId="12" fillId="2" borderId="0" xfId="1" applyFont="1" applyFill="1"/>
    <xf numFmtId="4" fontId="13" fillId="2" borderId="3" xfId="3" applyNumberFormat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4" fontId="13" fillId="2" borderId="24" xfId="3" applyNumberFormat="1" applyFont="1" applyFill="1" applyBorder="1" applyAlignment="1">
      <alignment horizontal="center" vertical="center" wrapText="1"/>
    </xf>
    <xf numFmtId="0" fontId="7" fillId="2" borderId="0" xfId="46" applyFont="1" applyFill="1" applyAlignment="1">
      <alignment vertical="center"/>
    </xf>
    <xf numFmtId="0" fontId="8" fillId="2" borderId="0" xfId="46" applyFont="1" applyFill="1" applyAlignment="1">
      <alignment horizontal="center" vertical="center"/>
    </xf>
    <xf numFmtId="0" fontId="9" fillId="2" borderId="0" xfId="46" applyFont="1" applyFill="1" applyAlignment="1">
      <alignment horizontal="center" vertical="center"/>
    </xf>
    <xf numFmtId="0" fontId="7" fillId="2" borderId="0" xfId="46" applyFont="1" applyFill="1"/>
    <xf numFmtId="0" fontId="12" fillId="2" borderId="0" xfId="46" applyFont="1" applyFill="1"/>
    <xf numFmtId="165" fontId="11" fillId="2" borderId="1" xfId="47" applyFont="1" applyFill="1" applyBorder="1" applyAlignment="1">
      <alignment horizontal="left" vertical="center"/>
    </xf>
    <xf numFmtId="165" fontId="11" fillId="2" borderId="2" xfId="47" applyFont="1" applyFill="1" applyBorder="1" applyAlignment="1">
      <alignment horizontal="left" vertical="center"/>
    </xf>
    <xf numFmtId="166" fontId="11" fillId="2" borderId="4" xfId="48" applyFont="1" applyFill="1" applyBorder="1" applyAlignment="1">
      <alignment vertical="center"/>
    </xf>
    <xf numFmtId="166" fontId="11" fillId="2" borderId="4" xfId="49" applyNumberFormat="1" applyFont="1" applyFill="1" applyBorder="1" applyAlignment="1">
      <alignment horizontal="center" vertical="center"/>
    </xf>
    <xf numFmtId="0" fontId="11" fillId="2" borderId="0" xfId="46" applyFont="1" applyFill="1" applyAlignment="1">
      <alignment vertical="center"/>
    </xf>
    <xf numFmtId="166" fontId="12" fillId="2" borderId="7" xfId="48" applyFont="1" applyFill="1" applyBorder="1" applyAlignment="1">
      <alignment vertical="center"/>
    </xf>
    <xf numFmtId="0" fontId="12" fillId="2" borderId="0" xfId="46" applyFont="1" applyFill="1" applyAlignment="1">
      <alignment vertical="center"/>
    </xf>
    <xf numFmtId="166" fontId="11" fillId="2" borderId="7" xfId="48" applyFont="1" applyFill="1" applyBorder="1" applyAlignment="1">
      <alignment vertical="center"/>
    </xf>
    <xf numFmtId="164" fontId="12" fillId="2" borderId="0" xfId="46" applyNumberFormat="1" applyFont="1" applyFill="1" applyAlignment="1">
      <alignment vertical="center"/>
    </xf>
    <xf numFmtId="0" fontId="11" fillId="2" borderId="0" xfId="46" applyFont="1" applyFill="1" applyAlignment="1">
      <alignment horizontal="center" vertical="center"/>
    </xf>
    <xf numFmtId="0" fontId="12" fillId="2" borderId="0" xfId="46" applyFont="1" applyFill="1" applyAlignment="1">
      <alignment horizontal="center" vertical="center"/>
    </xf>
    <xf numFmtId="166" fontId="12" fillId="2" borderId="0" xfId="48" applyFont="1" applyFill="1" applyAlignment="1">
      <alignment vertical="center"/>
    </xf>
    <xf numFmtId="166" fontId="11" fillId="2" borderId="0" xfId="46" applyNumberFormat="1" applyFont="1" applyFill="1" applyAlignment="1">
      <alignment vertical="center"/>
    </xf>
    <xf numFmtId="168" fontId="11" fillId="2" borderId="0" xfId="50" applyNumberFormat="1" applyFont="1" applyFill="1" applyAlignment="1">
      <alignment vertical="center"/>
    </xf>
    <xf numFmtId="170" fontId="12" fillId="2" borderId="0" xfId="48" applyNumberFormat="1" applyFont="1" applyFill="1"/>
    <xf numFmtId="165" fontId="11" fillId="2" borderId="25" xfId="47" applyFont="1" applyFill="1" applyBorder="1" applyAlignment="1">
      <alignment horizontal="left" vertical="center"/>
    </xf>
    <xf numFmtId="168" fontId="11" fillId="2" borderId="26" xfId="50" applyNumberFormat="1" applyFont="1" applyFill="1" applyBorder="1" applyAlignment="1">
      <alignment horizontal="right" vertical="center"/>
    </xf>
    <xf numFmtId="166" fontId="12" fillId="2" borderId="38" xfId="48" applyFont="1" applyFill="1" applyBorder="1" applyAlignment="1">
      <alignment vertical="center"/>
    </xf>
    <xf numFmtId="166" fontId="11" fillId="19" borderId="3" xfId="48" applyFont="1" applyFill="1" applyBorder="1" applyAlignment="1">
      <alignment vertical="center"/>
    </xf>
    <xf numFmtId="166" fontId="11" fillId="20" borderId="18" xfId="48" applyFont="1" applyFill="1" applyBorder="1" applyAlignment="1">
      <alignment vertical="center"/>
    </xf>
    <xf numFmtId="166" fontId="11" fillId="2" borderId="45" xfId="48" applyFont="1" applyFill="1" applyBorder="1" applyAlignment="1">
      <alignment vertical="center"/>
    </xf>
    <xf numFmtId="49" fontId="11" fillId="2" borderId="27" xfId="47" applyNumberFormat="1" applyFont="1" applyFill="1" applyBorder="1" applyAlignment="1">
      <alignment horizontal="left" vertical="center"/>
    </xf>
    <xf numFmtId="49" fontId="11" fillId="2" borderId="0" xfId="47" applyNumberFormat="1" applyFont="1" applyFill="1" applyBorder="1" applyAlignment="1">
      <alignment horizontal="right" vertical="center"/>
    </xf>
    <xf numFmtId="49" fontId="11" fillId="2" borderId="0" xfId="47" applyNumberFormat="1" applyFont="1" applyFill="1" applyBorder="1" applyAlignment="1">
      <alignment horizontal="left" vertical="center"/>
    </xf>
    <xf numFmtId="49" fontId="11" fillId="2" borderId="6" xfId="47" applyNumberFormat="1" applyFont="1" applyFill="1" applyBorder="1" applyAlignment="1">
      <alignment horizontal="left" vertical="center"/>
    </xf>
    <xf numFmtId="49" fontId="12" fillId="2" borderId="27" xfId="47" applyNumberFormat="1" applyFont="1" applyFill="1" applyBorder="1" applyAlignment="1">
      <alignment horizontal="left" vertical="center"/>
    </xf>
    <xf numFmtId="49" fontId="12" fillId="2" borderId="0" xfId="47" applyNumberFormat="1" applyFont="1" applyFill="1" applyBorder="1" applyAlignment="1">
      <alignment horizontal="right" vertical="center"/>
    </xf>
    <xf numFmtId="49" fontId="12" fillId="2" borderId="0" xfId="47" applyNumberFormat="1" applyFont="1" applyFill="1" applyBorder="1" applyAlignment="1">
      <alignment horizontal="left" vertical="center"/>
    </xf>
    <xf numFmtId="49" fontId="12" fillId="2" borderId="6" xfId="47" applyNumberFormat="1" applyFont="1" applyFill="1" applyBorder="1" applyAlignment="1">
      <alignment horizontal="left" vertical="center"/>
    </xf>
    <xf numFmtId="49" fontId="12" fillId="2" borderId="6" xfId="46" applyNumberFormat="1" applyFont="1" applyFill="1" applyBorder="1" applyAlignment="1">
      <alignment horizontal="left" vertical="center"/>
    </xf>
    <xf numFmtId="49" fontId="15" fillId="21" borderId="6" xfId="47" applyNumberFormat="1" applyFont="1" applyFill="1" applyBorder="1" applyAlignment="1">
      <alignment horizontal="left" vertical="center"/>
    </xf>
    <xf numFmtId="49" fontId="11" fillId="2" borderId="27" xfId="46" applyNumberFormat="1" applyFont="1" applyFill="1" applyBorder="1" applyAlignment="1">
      <alignment horizontal="center" vertical="center"/>
    </xf>
    <xf numFmtId="49" fontId="11" fillId="19" borderId="29" xfId="46" applyNumberFormat="1" applyFont="1" applyFill="1" applyBorder="1" applyAlignment="1">
      <alignment horizontal="center" vertical="center"/>
    </xf>
    <xf numFmtId="49" fontId="12" fillId="2" borderId="27" xfId="46" applyNumberFormat="1" applyFont="1" applyFill="1" applyBorder="1" applyAlignment="1">
      <alignment horizontal="center" vertical="center"/>
    </xf>
    <xf numFmtId="49" fontId="11" fillId="2" borderId="0" xfId="46" applyNumberFormat="1" applyFont="1" applyFill="1" applyAlignment="1">
      <alignment horizontal="center" vertical="center"/>
    </xf>
    <xf numFmtId="49" fontId="11" fillId="2" borderId="6" xfId="46" applyNumberFormat="1" applyFont="1" applyFill="1" applyBorder="1" applyAlignment="1">
      <alignment horizontal="center" vertical="center"/>
    </xf>
    <xf numFmtId="49" fontId="11" fillId="2" borderId="0" xfId="47" applyNumberFormat="1" applyFont="1" applyFill="1" applyBorder="1" applyAlignment="1">
      <alignment horizontal="center" vertical="center"/>
    </xf>
    <xf numFmtId="49" fontId="12" fillId="2" borderId="0" xfId="46" applyNumberFormat="1" applyFont="1" applyFill="1" applyAlignment="1">
      <alignment horizontal="center" vertical="center"/>
    </xf>
    <xf numFmtId="49" fontId="11" fillId="2" borderId="6" xfId="46" applyNumberFormat="1" applyFont="1" applyFill="1" applyBorder="1" applyAlignment="1">
      <alignment vertical="center"/>
    </xf>
    <xf numFmtId="49" fontId="12" fillId="2" borderId="0" xfId="46" applyNumberFormat="1" applyFont="1" applyFill="1" applyAlignment="1">
      <alignment vertical="center"/>
    </xf>
    <xf numFmtId="49" fontId="12" fillId="2" borderId="6" xfId="46" applyNumberFormat="1" applyFont="1" applyFill="1" applyBorder="1" applyAlignment="1">
      <alignment vertical="center"/>
    </xf>
    <xf numFmtId="49" fontId="12" fillId="2" borderId="27" xfId="46" applyNumberFormat="1" applyFont="1" applyFill="1" applyBorder="1" applyAlignment="1">
      <alignment horizontal="left" vertical="center"/>
    </xf>
    <xf numFmtId="49" fontId="11" fillId="2" borderId="42" xfId="47" applyNumberFormat="1" applyFont="1" applyFill="1" applyBorder="1" applyAlignment="1">
      <alignment horizontal="left" vertical="center"/>
    </xf>
    <xf numFmtId="49" fontId="11" fillId="2" borderId="43" xfId="46" applyNumberFormat="1" applyFont="1" applyFill="1" applyBorder="1" applyAlignment="1">
      <alignment horizontal="center" vertical="center"/>
    </xf>
    <xf numFmtId="49" fontId="11" fillId="2" borderId="43" xfId="46" applyNumberFormat="1" applyFont="1" applyFill="1" applyBorder="1" applyAlignment="1">
      <alignment horizontal="left" vertical="center"/>
    </xf>
    <xf numFmtId="49" fontId="11" fillId="2" borderId="43" xfId="46" applyNumberFormat="1" applyFont="1" applyFill="1" applyBorder="1" applyAlignment="1">
      <alignment vertical="center"/>
    </xf>
    <xf numFmtId="49" fontId="11" fillId="2" borderId="44" xfId="46" applyNumberFormat="1" applyFont="1" applyFill="1" applyBorder="1" applyAlignment="1">
      <alignment vertical="center"/>
    </xf>
    <xf numFmtId="49" fontId="11" fillId="2" borderId="34" xfId="46" applyNumberFormat="1" applyFont="1" applyFill="1" applyBorder="1" applyAlignment="1">
      <alignment horizontal="center" vertical="center"/>
    </xf>
    <xf numFmtId="49" fontId="11" fillId="2" borderId="35" xfId="46" applyNumberFormat="1" applyFont="1" applyFill="1" applyBorder="1" applyAlignment="1">
      <alignment horizontal="center" vertical="center"/>
    </xf>
    <xf numFmtId="49" fontId="12" fillId="2" borderId="35" xfId="46" applyNumberFormat="1" applyFont="1" applyFill="1" applyBorder="1" applyAlignment="1">
      <alignment horizontal="center" vertical="center"/>
    </xf>
    <xf numFmtId="49" fontId="12" fillId="2" borderId="35" xfId="46" applyNumberFormat="1" applyFont="1" applyFill="1" applyBorder="1" applyAlignment="1">
      <alignment vertical="center"/>
    </xf>
    <xf numFmtId="49" fontId="12" fillId="2" borderId="36" xfId="46" applyNumberFormat="1" applyFont="1" applyFill="1" applyBorder="1" applyAlignment="1">
      <alignment vertical="center"/>
    </xf>
    <xf numFmtId="49" fontId="12" fillId="2" borderId="0" xfId="46" applyNumberFormat="1" applyFont="1" applyFill="1"/>
    <xf numFmtId="49" fontId="11" fillId="21" borderId="27" xfId="46" applyNumberFormat="1" applyFont="1" applyFill="1" applyBorder="1" applyAlignment="1">
      <alignment horizontal="center" vertical="center"/>
    </xf>
    <xf numFmtId="49" fontId="11" fillId="21" borderId="0" xfId="47" applyNumberFormat="1" applyFont="1" applyFill="1" applyBorder="1" applyAlignment="1">
      <alignment horizontal="right" vertical="center"/>
    </xf>
    <xf numFmtId="166" fontId="11" fillId="21" borderId="7" xfId="48" applyFont="1" applyFill="1" applyBorder="1" applyAlignment="1">
      <alignment vertical="center"/>
    </xf>
    <xf numFmtId="49" fontId="12" fillId="21" borderId="0" xfId="47" applyNumberFormat="1" applyFont="1" applyFill="1" applyBorder="1" applyAlignment="1">
      <alignment horizontal="left" vertical="center"/>
    </xf>
    <xf numFmtId="49" fontId="12" fillId="21" borderId="6" xfId="47" applyNumberFormat="1" applyFont="1" applyFill="1" applyBorder="1" applyAlignment="1">
      <alignment horizontal="left" vertical="center"/>
    </xf>
    <xf numFmtId="49" fontId="12" fillId="21" borderId="27" xfId="46" applyNumberFormat="1" applyFont="1" applyFill="1" applyBorder="1" applyAlignment="1">
      <alignment horizontal="center" vertical="center"/>
    </xf>
    <xf numFmtId="49" fontId="12" fillId="21" borderId="0" xfId="47" applyNumberFormat="1" applyFont="1" applyFill="1" applyBorder="1" applyAlignment="1">
      <alignment horizontal="right" vertical="center"/>
    </xf>
    <xf numFmtId="166" fontId="12" fillId="21" borderId="7" xfId="48" applyFont="1" applyFill="1" applyBorder="1" applyAlignment="1">
      <alignment vertical="center"/>
    </xf>
    <xf numFmtId="49" fontId="11" fillId="21" borderId="6" xfId="46" applyNumberFormat="1" applyFont="1" applyFill="1" applyBorder="1" applyAlignment="1">
      <alignment vertical="center"/>
    </xf>
    <xf numFmtId="49" fontId="12" fillId="21" borderId="27" xfId="47" applyNumberFormat="1" applyFont="1" applyFill="1" applyBorder="1" applyAlignment="1">
      <alignment horizontal="left" vertical="center"/>
    </xf>
    <xf numFmtId="49" fontId="12" fillId="21" borderId="6" xfId="46" applyNumberFormat="1" applyFont="1" applyFill="1" applyBorder="1" applyAlignment="1">
      <alignment horizontal="left" vertical="center"/>
    </xf>
    <xf numFmtId="0" fontId="12" fillId="21" borderId="0" xfId="46" applyFont="1" applyFill="1" applyAlignment="1">
      <alignment vertical="center"/>
    </xf>
    <xf numFmtId="49" fontId="15" fillId="21" borderId="0" xfId="47" applyNumberFormat="1" applyFont="1" applyFill="1" applyBorder="1" applyAlignment="1">
      <alignment horizontal="left" vertical="center"/>
    </xf>
    <xf numFmtId="49" fontId="11" fillId="21" borderId="0" xfId="47" applyNumberFormat="1" applyFont="1" applyFill="1" applyBorder="1" applyAlignment="1">
      <alignment horizontal="left" vertical="center"/>
    </xf>
    <xf numFmtId="49" fontId="11" fillId="21" borderId="6" xfId="47" applyNumberFormat="1" applyFont="1" applyFill="1" applyBorder="1" applyAlignment="1">
      <alignment horizontal="left" vertical="center"/>
    </xf>
    <xf numFmtId="0" fontId="11" fillId="21" borderId="0" xfId="46" applyFont="1" applyFill="1" applyAlignment="1">
      <alignment vertical="center"/>
    </xf>
    <xf numFmtId="49" fontId="11" fillId="21" borderId="27" xfId="47" applyNumberFormat="1" applyFont="1" applyFill="1" applyBorder="1" applyAlignment="1">
      <alignment horizontal="left" vertical="center"/>
    </xf>
    <xf numFmtId="49" fontId="12" fillId="21" borderId="6" xfId="46" applyNumberFormat="1" applyFont="1" applyFill="1" applyBorder="1" applyAlignment="1">
      <alignment vertical="center"/>
    </xf>
    <xf numFmtId="49" fontId="37" fillId="2" borderId="6" xfId="46" applyNumberFormat="1" applyFont="1" applyFill="1" applyBorder="1" applyAlignment="1">
      <alignment vertical="center"/>
    </xf>
    <xf numFmtId="49" fontId="12" fillId="21" borderId="27" xfId="46" applyNumberFormat="1" applyFont="1" applyFill="1" applyBorder="1" applyAlignment="1">
      <alignment horizontal="left" vertical="center"/>
    </xf>
    <xf numFmtId="49" fontId="12" fillId="0" borderId="27" xfId="47" applyNumberFormat="1" applyFont="1" applyFill="1" applyBorder="1" applyAlignment="1">
      <alignment horizontal="left" vertical="center"/>
    </xf>
    <xf numFmtId="49" fontId="12" fillId="0" borderId="0" xfId="47" applyNumberFormat="1" applyFont="1" applyFill="1" applyBorder="1" applyAlignment="1">
      <alignment horizontal="right" vertical="center"/>
    </xf>
    <xf numFmtId="49" fontId="12" fillId="0" borderId="0" xfId="47" applyNumberFormat="1" applyFont="1" applyFill="1" applyBorder="1" applyAlignment="1">
      <alignment horizontal="left" vertical="center"/>
    </xf>
    <xf numFmtId="49" fontId="15" fillId="0" borderId="0" xfId="47" applyNumberFormat="1" applyFont="1" applyFill="1" applyBorder="1" applyAlignment="1">
      <alignment horizontal="left" vertical="center"/>
    </xf>
    <xf numFmtId="49" fontId="15" fillId="0" borderId="6" xfId="47" applyNumberFormat="1" applyFont="1" applyFill="1" applyBorder="1" applyAlignment="1">
      <alignment horizontal="left" vertical="center"/>
    </xf>
    <xf numFmtId="166" fontId="12" fillId="0" borderId="7" xfId="48" applyFont="1" applyFill="1" applyBorder="1" applyAlignment="1">
      <alignment vertical="center"/>
    </xf>
    <xf numFmtId="0" fontId="12" fillId="0" borderId="0" xfId="46" applyFont="1" applyAlignment="1">
      <alignment vertical="center"/>
    </xf>
    <xf numFmtId="49" fontId="37" fillId="21" borderId="6" xfId="46" applyNumberFormat="1" applyFont="1" applyFill="1" applyBorder="1" applyAlignment="1">
      <alignment vertical="center"/>
    </xf>
    <xf numFmtId="164" fontId="12" fillId="21" borderId="0" xfId="46" applyNumberFormat="1" applyFont="1" applyFill="1" applyAlignment="1">
      <alignment vertical="center"/>
    </xf>
    <xf numFmtId="49" fontId="37" fillId="21" borderId="0" xfId="47" applyNumberFormat="1" applyFont="1" applyFill="1" applyBorder="1" applyAlignment="1">
      <alignment horizontal="right" vertical="center"/>
    </xf>
    <xf numFmtId="49" fontId="11" fillId="21" borderId="0" xfId="47" applyNumberFormat="1" applyFont="1" applyFill="1" applyBorder="1" applyAlignment="1">
      <alignment vertical="center" wrapText="1"/>
    </xf>
    <xf numFmtId="49" fontId="11" fillId="21" borderId="6" xfId="47" applyNumberFormat="1" applyFont="1" applyFill="1" applyBorder="1" applyAlignment="1">
      <alignment vertical="center" wrapText="1"/>
    </xf>
    <xf numFmtId="49" fontId="11" fillId="21" borderId="0" xfId="47" applyNumberFormat="1" applyFont="1" applyFill="1" applyBorder="1" applyAlignment="1">
      <alignment vertical="center"/>
    </xf>
    <xf numFmtId="167" fontId="12" fillId="21" borderId="7" xfId="51" applyNumberFormat="1" applyFont="1" applyFill="1" applyBorder="1" applyAlignment="1">
      <alignment vertical="center"/>
    </xf>
    <xf numFmtId="167" fontId="11" fillId="21" borderId="7" xfId="51" applyNumberFormat="1" applyFont="1" applyFill="1" applyBorder="1" applyAlignment="1">
      <alignment vertical="center"/>
    </xf>
    <xf numFmtId="167" fontId="11" fillId="19" borderId="3" xfId="51" applyNumberFormat="1" applyFont="1" applyFill="1" applyBorder="1" applyAlignment="1">
      <alignment vertical="center"/>
    </xf>
    <xf numFmtId="167" fontId="11" fillId="20" borderId="18" xfId="51" applyNumberFormat="1" applyFont="1" applyFill="1" applyBorder="1" applyAlignment="1">
      <alignment vertical="center"/>
    </xf>
    <xf numFmtId="167" fontId="11" fillId="2" borderId="0" xfId="46" applyNumberFormat="1" applyFont="1" applyFill="1" applyAlignment="1">
      <alignment vertical="center"/>
    </xf>
    <xf numFmtId="167" fontId="15" fillId="0" borderId="6" xfId="51" applyNumberFormat="1" applyFont="1" applyFill="1" applyBorder="1" applyAlignment="1">
      <alignment horizontal="right" vertical="center"/>
    </xf>
    <xf numFmtId="49" fontId="11" fillId="2" borderId="0" xfId="46" applyNumberFormat="1" applyFont="1" applyFill="1" applyBorder="1" applyAlignment="1">
      <alignment horizontal="left" vertical="center"/>
    </xf>
    <xf numFmtId="49" fontId="11" fillId="2" borderId="0" xfId="46" applyNumberFormat="1" applyFont="1" applyFill="1" applyBorder="1" applyAlignment="1">
      <alignment horizontal="center" vertical="center"/>
    </xf>
    <xf numFmtId="49" fontId="12" fillId="2" borderId="0" xfId="46" applyNumberFormat="1" applyFont="1" applyFill="1" applyBorder="1" applyAlignment="1">
      <alignment horizontal="center" vertical="center"/>
    </xf>
    <xf numFmtId="49" fontId="12" fillId="21" borderId="0" xfId="46" applyNumberFormat="1" applyFont="1" applyFill="1" applyBorder="1" applyAlignment="1">
      <alignment horizontal="center" vertical="center"/>
    </xf>
    <xf numFmtId="49" fontId="12" fillId="2" borderId="0" xfId="46" applyNumberFormat="1" applyFont="1" applyFill="1" applyBorder="1" applyAlignment="1">
      <alignment horizontal="right" vertical="center"/>
    </xf>
    <xf numFmtId="49" fontId="12" fillId="2" borderId="0" xfId="46" applyNumberFormat="1" applyFont="1" applyFill="1" applyBorder="1" applyAlignment="1">
      <alignment horizontal="left" vertical="center"/>
    </xf>
    <xf numFmtId="49" fontId="12" fillId="21" borderId="0" xfId="46" applyNumberFormat="1" applyFont="1" applyFill="1" applyBorder="1" applyAlignment="1">
      <alignment horizontal="left" vertical="center"/>
    </xf>
    <xf numFmtId="49" fontId="37" fillId="2" borderId="0" xfId="46" applyNumberFormat="1" applyFont="1" applyFill="1" applyBorder="1" applyAlignment="1">
      <alignment horizontal="center" vertical="center"/>
    </xf>
    <xf numFmtId="49" fontId="37" fillId="2" borderId="0" xfId="46" applyNumberFormat="1" applyFont="1" applyFill="1" applyBorder="1" applyAlignment="1">
      <alignment vertical="center"/>
    </xf>
    <xf numFmtId="49" fontId="11" fillId="21" borderId="0" xfId="46" applyNumberFormat="1" applyFont="1" applyFill="1" applyBorder="1" applyAlignment="1">
      <alignment vertical="center"/>
    </xf>
    <xf numFmtId="49" fontId="12" fillId="21" borderId="0" xfId="46" applyNumberFormat="1" applyFont="1" applyFill="1" applyBorder="1" applyAlignment="1">
      <alignment vertical="center"/>
    </xf>
    <xf numFmtId="49" fontId="11" fillId="2" borderId="0" xfId="46" applyNumberFormat="1" applyFont="1" applyFill="1" applyBorder="1" applyAlignment="1">
      <alignment vertical="center"/>
    </xf>
    <xf numFmtId="49" fontId="12" fillId="2" borderId="0" xfId="46" applyNumberFormat="1" applyFont="1" applyFill="1" applyBorder="1" applyAlignment="1">
      <alignment vertical="center"/>
    </xf>
    <xf numFmtId="49" fontId="37" fillId="2" borderId="0" xfId="46" applyNumberFormat="1" applyFont="1" applyFill="1" applyBorder="1" applyAlignment="1">
      <alignment horizontal="left" vertical="center"/>
    </xf>
    <xf numFmtId="49" fontId="11" fillId="21" borderId="0" xfId="46" applyNumberFormat="1" applyFont="1" applyFill="1" applyBorder="1" applyAlignment="1">
      <alignment horizontal="center" vertical="center"/>
    </xf>
    <xf numFmtId="10" fontId="11" fillId="2" borderId="28" xfId="48" applyNumberFormat="1" applyFont="1" applyFill="1" applyBorder="1" applyAlignment="1">
      <alignment vertical="center"/>
    </xf>
    <xf numFmtId="10" fontId="12" fillId="2" borderId="28" xfId="48" applyNumberFormat="1" applyFont="1" applyFill="1" applyBorder="1" applyAlignment="1">
      <alignment vertical="center"/>
    </xf>
    <xf numFmtId="10" fontId="12" fillId="0" borderId="28" xfId="48" applyNumberFormat="1" applyFont="1" applyFill="1" applyBorder="1" applyAlignment="1">
      <alignment vertical="center"/>
    </xf>
    <xf numFmtId="10" fontId="12" fillId="21" borderId="28" xfId="48" applyNumberFormat="1" applyFont="1" applyFill="1" applyBorder="1" applyAlignment="1">
      <alignment vertical="center"/>
    </xf>
    <xf numFmtId="10" fontId="11" fillId="21" borderId="28" xfId="48" applyNumberFormat="1" applyFont="1" applyFill="1" applyBorder="1" applyAlignment="1">
      <alignment vertical="center"/>
    </xf>
    <xf numFmtId="10" fontId="11" fillId="19" borderId="24" xfId="48" applyNumberFormat="1" applyFont="1" applyFill="1" applyBorder="1" applyAlignment="1">
      <alignment vertical="center"/>
    </xf>
    <xf numFmtId="10" fontId="11" fillId="20" borderId="31" xfId="48" applyNumberFormat="1" applyFont="1" applyFill="1" applyBorder="1" applyAlignment="1">
      <alignment vertical="center"/>
    </xf>
    <xf numFmtId="10" fontId="11" fillId="2" borderId="46" xfId="48" applyNumberFormat="1" applyFont="1" applyFill="1" applyBorder="1" applyAlignment="1">
      <alignment vertical="center"/>
    </xf>
    <xf numFmtId="10" fontId="12" fillId="2" borderId="51" xfId="48" applyNumberFormat="1" applyFont="1" applyFill="1" applyBorder="1" applyAlignment="1">
      <alignment vertical="center"/>
    </xf>
    <xf numFmtId="166" fontId="12" fillId="2" borderId="0" xfId="46" applyNumberFormat="1" applyFont="1" applyFill="1" applyAlignment="1">
      <alignment vertical="center"/>
    </xf>
    <xf numFmtId="167" fontId="12" fillId="2" borderId="7" xfId="51" applyNumberFormat="1" applyFont="1" applyFill="1" applyBorder="1" applyAlignment="1">
      <alignment vertical="center"/>
    </xf>
    <xf numFmtId="167" fontId="11" fillId="2" borderId="7" xfId="51" applyNumberFormat="1" applyFont="1" applyFill="1" applyBorder="1" applyAlignment="1">
      <alignment vertical="center"/>
    </xf>
    <xf numFmtId="167" fontId="15" fillId="0" borderId="6" xfId="51" applyNumberFormat="1" applyFont="1" applyFill="1" applyBorder="1" applyAlignment="1">
      <alignment vertical="center"/>
    </xf>
    <xf numFmtId="167" fontId="15" fillId="0" borderId="6" xfId="51" applyNumberFormat="1" applyFont="1" applyFill="1" applyBorder="1" applyAlignment="1">
      <alignment horizontal="left" vertical="center"/>
    </xf>
    <xf numFmtId="167" fontId="15" fillId="0" borderId="7" xfId="51" applyNumberFormat="1" applyFont="1" applyFill="1" applyBorder="1" applyAlignment="1">
      <alignment vertical="center"/>
    </xf>
    <xf numFmtId="167" fontId="11" fillId="2" borderId="45" xfId="51" applyNumberFormat="1" applyFont="1" applyFill="1" applyBorder="1" applyAlignment="1">
      <alignment vertical="center"/>
    </xf>
    <xf numFmtId="167" fontId="12" fillId="2" borderId="38" xfId="51" applyNumberFormat="1" applyFont="1" applyFill="1" applyBorder="1" applyAlignment="1">
      <alignment vertical="center"/>
    </xf>
    <xf numFmtId="10" fontId="11" fillId="2" borderId="28" xfId="52" applyNumberFormat="1" applyFont="1" applyFill="1" applyBorder="1" applyAlignment="1">
      <alignment vertical="center"/>
    </xf>
    <xf numFmtId="9" fontId="11" fillId="2" borderId="0" xfId="52" applyFont="1" applyFill="1" applyAlignment="1">
      <alignment vertical="center"/>
    </xf>
    <xf numFmtId="9" fontId="12" fillId="2" borderId="0" xfId="52" applyFont="1" applyFill="1" applyAlignment="1">
      <alignment vertical="center"/>
    </xf>
    <xf numFmtId="167" fontId="9" fillId="2" borderId="0" xfId="46" applyNumberFormat="1" applyFont="1" applyFill="1" applyAlignment="1">
      <alignment horizontal="center" vertical="center"/>
    </xf>
    <xf numFmtId="167" fontId="11" fillId="2" borderId="4" xfId="48" applyNumberFormat="1" applyFont="1" applyFill="1" applyBorder="1" applyAlignment="1">
      <alignment vertical="center"/>
    </xf>
    <xf numFmtId="167" fontId="12" fillId="2" borderId="0" xfId="48" applyNumberFormat="1" applyFont="1" applyFill="1" applyAlignment="1">
      <alignment vertical="center"/>
    </xf>
    <xf numFmtId="167" fontId="12" fillId="2" borderId="0" xfId="1" applyNumberFormat="1" applyFont="1" applyFill="1"/>
    <xf numFmtId="167" fontId="12" fillId="2" borderId="0" xfId="48" applyNumberFormat="1" applyFont="1" applyFill="1"/>
    <xf numFmtId="167" fontId="12" fillId="2" borderId="0" xfId="46" applyNumberFormat="1" applyFont="1" applyFill="1"/>
    <xf numFmtId="0" fontId="2" fillId="2" borderId="21" xfId="46" applyFont="1" applyFill="1" applyBorder="1" applyAlignment="1">
      <alignment horizontal="center" vertical="center"/>
    </xf>
    <xf numFmtId="0" fontId="3" fillId="2" borderId="22" xfId="46" applyFont="1" applyFill="1" applyBorder="1" applyAlignment="1">
      <alignment horizontal="center" vertical="center"/>
    </xf>
    <xf numFmtId="0" fontId="3" fillId="2" borderId="40" xfId="46" applyFont="1" applyFill="1" applyBorder="1" applyAlignment="1">
      <alignment horizontal="center" vertical="center"/>
    </xf>
    <xf numFmtId="0" fontId="3" fillId="2" borderId="32" xfId="46" applyFont="1" applyFill="1" applyBorder="1" applyAlignment="1">
      <alignment horizontal="center" vertical="center"/>
    </xf>
    <xf numFmtId="0" fontId="4" fillId="2" borderId="39" xfId="46" applyFont="1" applyFill="1" applyBorder="1" applyAlignment="1">
      <alignment horizontal="center" vertical="center"/>
    </xf>
    <xf numFmtId="0" fontId="6" fillId="2" borderId="33" xfId="46" applyFont="1" applyFill="1" applyBorder="1" applyAlignment="1">
      <alignment horizontal="center" vertical="center"/>
    </xf>
    <xf numFmtId="0" fontId="6" fillId="2" borderId="41" xfId="46" applyFont="1" applyFill="1" applyBorder="1" applyAlignment="1">
      <alignment horizontal="center" vertical="center"/>
    </xf>
    <xf numFmtId="0" fontId="6" fillId="2" borderId="37" xfId="46" applyFont="1" applyFill="1" applyBorder="1" applyAlignment="1">
      <alignment horizontal="center" vertical="center"/>
    </xf>
    <xf numFmtId="0" fontId="10" fillId="2" borderId="47" xfId="47" applyNumberFormat="1" applyFont="1" applyFill="1" applyBorder="1" applyAlignment="1">
      <alignment horizontal="center" vertical="center" wrapText="1"/>
    </xf>
    <xf numFmtId="0" fontId="10" fillId="2" borderId="48" xfId="47" applyNumberFormat="1" applyFont="1" applyFill="1" applyBorder="1" applyAlignment="1">
      <alignment horizontal="center" vertical="center" wrapText="1"/>
    </xf>
    <xf numFmtId="0" fontId="10" fillId="2" borderId="49" xfId="47" applyNumberFormat="1" applyFont="1" applyFill="1" applyBorder="1" applyAlignment="1">
      <alignment horizontal="center" vertical="center" wrapText="1"/>
    </xf>
    <xf numFmtId="0" fontId="10" fillId="2" borderId="29" xfId="47" applyNumberFormat="1" applyFont="1" applyFill="1" applyBorder="1" applyAlignment="1">
      <alignment horizontal="center" vertical="center" wrapText="1"/>
    </xf>
    <xf numFmtId="0" fontId="10" fillId="2" borderId="16" xfId="47" applyNumberFormat="1" applyFont="1" applyFill="1" applyBorder="1" applyAlignment="1">
      <alignment horizontal="center" vertical="center" wrapText="1"/>
    </xf>
    <xf numFmtId="0" fontId="10" fillId="2" borderId="17" xfId="47" applyNumberFormat="1" applyFont="1" applyFill="1" applyBorder="1" applyAlignment="1">
      <alignment horizontal="center" vertical="center" wrapText="1"/>
    </xf>
    <xf numFmtId="4" fontId="6" fillId="2" borderId="50" xfId="3" applyNumberFormat="1" applyFont="1" applyFill="1" applyBorder="1" applyAlignment="1">
      <alignment horizontal="center" vertical="center" wrapText="1"/>
    </xf>
    <xf numFmtId="4" fontId="6" fillId="2" borderId="5" xfId="3" applyNumberFormat="1" applyFont="1" applyFill="1" applyBorder="1" applyAlignment="1">
      <alignment horizontal="center" vertical="center" wrapText="1"/>
    </xf>
    <xf numFmtId="4" fontId="6" fillId="2" borderId="22" xfId="3" applyNumberFormat="1" applyFont="1" applyFill="1" applyBorder="1" applyAlignment="1">
      <alignment horizontal="center" vertical="center" wrapText="1"/>
    </xf>
    <xf numFmtId="4" fontId="6" fillId="2" borderId="23" xfId="3" applyNumberFormat="1" applyFont="1" applyFill="1" applyBorder="1" applyAlignment="1">
      <alignment horizontal="center" vertical="center" wrapText="1"/>
    </xf>
    <xf numFmtId="170" fontId="39" fillId="2" borderId="0" xfId="48" applyNumberFormat="1" applyFont="1" applyFill="1" applyAlignment="1">
      <alignment horizontal="center" vertical="center" wrapText="1"/>
    </xf>
    <xf numFmtId="170" fontId="39" fillId="2" borderId="0" xfId="48" applyNumberFormat="1" applyFont="1" applyFill="1" applyAlignment="1">
      <alignment horizontal="center" vertical="center"/>
    </xf>
    <xf numFmtId="49" fontId="39" fillId="2" borderId="0" xfId="46" applyNumberFormat="1" applyFont="1" applyFill="1" applyAlignment="1">
      <alignment horizontal="center" vertical="center" wrapText="1"/>
    </xf>
    <xf numFmtId="49" fontId="32" fillId="20" borderId="30" xfId="47" applyNumberFormat="1" applyFont="1" applyFill="1" applyBorder="1" applyAlignment="1">
      <alignment horizontal="left" vertical="center"/>
    </xf>
    <xf numFmtId="49" fontId="11" fillId="20" borderId="19" xfId="47" applyNumberFormat="1" applyFont="1" applyFill="1" applyBorder="1" applyAlignment="1">
      <alignment horizontal="left" vertical="center"/>
    </xf>
    <xf numFmtId="49" fontId="11" fillId="20" borderId="20" xfId="47" applyNumberFormat="1" applyFont="1" applyFill="1" applyBorder="1" applyAlignment="1">
      <alignment horizontal="left" vertical="center"/>
    </xf>
    <xf numFmtId="49" fontId="11" fillId="19" borderId="16" xfId="47" applyNumberFormat="1" applyFont="1" applyFill="1" applyBorder="1" applyAlignment="1">
      <alignment horizontal="left" vertical="center"/>
    </xf>
    <xf numFmtId="49" fontId="11" fillId="19" borderId="17" xfId="47" applyNumberFormat="1" applyFont="1" applyFill="1" applyBorder="1" applyAlignment="1">
      <alignment horizontal="left" vertical="center"/>
    </xf>
  </cellXfs>
  <cellStyles count="53">
    <cellStyle name="20% - Colore 1" xfId="6"/>
    <cellStyle name="20% - Colore 2" xfId="7"/>
    <cellStyle name="20% - Colore 3" xfId="8"/>
    <cellStyle name="20% - Colore 4" xfId="9"/>
    <cellStyle name="20% - Colore 5" xfId="10"/>
    <cellStyle name="20% - Colore 6" xfId="11"/>
    <cellStyle name="40% - Colore 1" xfId="12"/>
    <cellStyle name="40% - Colore 2" xfId="13"/>
    <cellStyle name="40% - Colore 3" xfId="14"/>
    <cellStyle name="40% - Colore 4" xfId="15"/>
    <cellStyle name="40% - Colore 5" xfId="16"/>
    <cellStyle name="40% - Colore 6" xfId="17"/>
    <cellStyle name="60% - Colore 1" xfId="18"/>
    <cellStyle name="60% - Colore 2" xfId="19"/>
    <cellStyle name="60% - Colore 3" xfId="20"/>
    <cellStyle name="60% - Colore 4" xfId="21"/>
    <cellStyle name="60% - Colore 5" xfId="22"/>
    <cellStyle name="60% - Colore 6" xfId="23"/>
    <cellStyle name="Calcolo" xfId="24"/>
    <cellStyle name="Cella collegata" xfId="25"/>
    <cellStyle name="Cella da controllare" xfId="26"/>
    <cellStyle name="Colore 1" xfId="27"/>
    <cellStyle name="Colore 2" xfId="28"/>
    <cellStyle name="Colore 3" xfId="29"/>
    <cellStyle name="Colore 4" xfId="30"/>
    <cellStyle name="Colore 5" xfId="31"/>
    <cellStyle name="Colore 6" xfId="32"/>
    <cellStyle name="Comma [0]_Marilù (v.0.5)" xfId="2"/>
    <cellStyle name="Comma [0]_Marilù (v.0.5) 2" xfId="47"/>
    <cellStyle name="Comma 2" xfId="4"/>
    <cellStyle name="Migliaia" xfId="51" builtinId="3"/>
    <cellStyle name="Migliaia [0]_Asl 6_Raccordo MONISANIT al 31 dicembre 2007 (v. FINALE del 30.05.2008)" xfId="3"/>
    <cellStyle name="Migliaia [0]_Asl 6_Raccordo MONISANIT al 31 dicembre 2007 (v. FINALE del 30.05.2008) 2" xfId="48"/>
    <cellStyle name="Migliaia_Asl 6_Raccordo MONISANIT al 31 dicembre 2007 (v. FINALE del 30.05.2008) 2" xfId="49"/>
    <cellStyle name="Neutrale" xfId="33"/>
    <cellStyle name="Normale" xfId="0" builtinId="0"/>
    <cellStyle name="Normale_Asl 6_Raccordo MONISANIT al 31 dicembre 2007 (v. FINALE del 30.05.2008)" xfId="1"/>
    <cellStyle name="Normale_Asl 6_Raccordo MONISANIT al 31 dicembre 2007 (v. FINALE del 30.05.2008) 2" xfId="46"/>
    <cellStyle name="Nota" xfId="34"/>
    <cellStyle name="Percent 2" xfId="5"/>
    <cellStyle name="Percent 3" xfId="50"/>
    <cellStyle name="Percentuale" xfId="52" builtinId="5"/>
    <cellStyle name="Testo avviso" xfId="35"/>
    <cellStyle name="Testo descrittivo" xfId="36"/>
    <cellStyle name="Titolo" xfId="37"/>
    <cellStyle name="Titolo 1" xfId="38"/>
    <cellStyle name="Titolo 2" xfId="39"/>
    <cellStyle name="Titolo 3" xfId="40"/>
    <cellStyle name="Titolo 4" xfId="41"/>
    <cellStyle name="Titolo_Asl 6_Analisi al 31 dicembre 2008 (v. FINALE_A3 del 26.01.2009)" xfId="42"/>
    <cellStyle name="Totale" xfId="43"/>
    <cellStyle name="Valore non valido" xfId="44"/>
    <cellStyle name="Valore valido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267550</xdr:colOff>
      <xdr:row>0</xdr:row>
      <xdr:rowOff>74914</xdr:rowOff>
    </xdr:from>
    <xdr:to>
      <xdr:col>5</xdr:col>
      <xdr:colOff>327483</xdr:colOff>
      <xdr:row>1</xdr:row>
      <xdr:rowOff>472945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50" y="74914"/>
          <a:ext cx="1333500" cy="7512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89"/>
  <sheetViews>
    <sheetView showGridLines="0" tabSelected="1" view="pageBreakPreview" zoomScale="89" zoomScaleNormal="100" zoomScaleSheetLayoutView="89" workbookViewId="0">
      <selection activeCell="G118" sqref="G118"/>
    </sheetView>
  </sheetViews>
  <sheetFormatPr defaultColWidth="10.42578125" defaultRowHeight="15.75" x14ac:dyDescent="0.25"/>
  <cols>
    <col min="1" max="1" width="4" style="21" customWidth="1"/>
    <col min="2" max="2" width="4.5703125" style="21" customWidth="1"/>
    <col min="3" max="3" width="2.5703125" style="21" customWidth="1"/>
    <col min="4" max="5" width="4" style="21" customWidth="1"/>
    <col min="6" max="6" width="93" style="10" customWidth="1"/>
    <col min="7" max="7" width="19.28515625" style="143" customWidth="1"/>
    <col min="8" max="8" width="20.5703125" style="10" customWidth="1"/>
    <col min="9" max="9" width="18.140625" style="10" customWidth="1"/>
    <col min="10" max="10" width="13.140625" style="10" customWidth="1"/>
    <col min="11" max="11" width="13.85546875" style="10" bestFit="1" customWidth="1"/>
    <col min="12" max="12" width="15.5703125" style="10" customWidth="1"/>
    <col min="13" max="13" width="13.85546875" style="10" customWidth="1"/>
    <col min="14" max="14" width="10.42578125" style="10"/>
    <col min="15" max="15" width="15.140625" style="10" customWidth="1"/>
    <col min="16" max="16" width="13.7109375" style="10" customWidth="1"/>
    <col min="17" max="255" width="10.42578125" style="10"/>
    <col min="256" max="256" width="4" style="10" customWidth="1"/>
    <col min="257" max="257" width="4.5703125" style="10" customWidth="1"/>
    <col min="258" max="258" width="1.85546875" style="10" customWidth="1"/>
    <col min="259" max="259" width="4" style="10" customWidth="1"/>
    <col min="260" max="260" width="53" style="10" customWidth="1"/>
    <col min="261" max="261" width="0" style="10" hidden="1" customWidth="1"/>
    <col min="262" max="263" width="21.42578125" style="10" customWidth="1"/>
    <col min="264" max="264" width="18.5703125" style="10" customWidth="1"/>
    <col min="265" max="265" width="13.140625" style="10" customWidth="1"/>
    <col min="266" max="266" width="10.42578125" style="10" customWidth="1"/>
    <col min="267" max="267" width="15.5703125" style="10" customWidth="1"/>
    <col min="268" max="511" width="10.42578125" style="10"/>
    <col min="512" max="512" width="4" style="10" customWidth="1"/>
    <col min="513" max="513" width="4.5703125" style="10" customWidth="1"/>
    <col min="514" max="514" width="1.85546875" style="10" customWidth="1"/>
    <col min="515" max="515" width="4" style="10" customWidth="1"/>
    <col min="516" max="516" width="53" style="10" customWidth="1"/>
    <col min="517" max="517" width="0" style="10" hidden="1" customWidth="1"/>
    <col min="518" max="519" width="21.42578125" style="10" customWidth="1"/>
    <col min="520" max="520" width="18.5703125" style="10" customWidth="1"/>
    <col min="521" max="521" width="13.140625" style="10" customWidth="1"/>
    <col min="522" max="522" width="10.42578125" style="10" customWidth="1"/>
    <col min="523" max="523" width="15.5703125" style="10" customWidth="1"/>
    <col min="524" max="767" width="10.42578125" style="10"/>
    <col min="768" max="768" width="4" style="10" customWidth="1"/>
    <col min="769" max="769" width="4.5703125" style="10" customWidth="1"/>
    <col min="770" max="770" width="1.85546875" style="10" customWidth="1"/>
    <col min="771" max="771" width="4" style="10" customWidth="1"/>
    <col min="772" max="772" width="53" style="10" customWidth="1"/>
    <col min="773" max="773" width="0" style="10" hidden="1" customWidth="1"/>
    <col min="774" max="775" width="21.42578125" style="10" customWidth="1"/>
    <col min="776" max="776" width="18.5703125" style="10" customWidth="1"/>
    <col min="777" max="777" width="13.140625" style="10" customWidth="1"/>
    <col min="778" max="778" width="10.42578125" style="10" customWidth="1"/>
    <col min="779" max="779" width="15.5703125" style="10" customWidth="1"/>
    <col min="780" max="1023" width="10.42578125" style="10"/>
    <col min="1024" max="1024" width="4" style="10" customWidth="1"/>
    <col min="1025" max="1025" width="4.5703125" style="10" customWidth="1"/>
    <col min="1026" max="1026" width="1.85546875" style="10" customWidth="1"/>
    <col min="1027" max="1027" width="4" style="10" customWidth="1"/>
    <col min="1028" max="1028" width="53" style="10" customWidth="1"/>
    <col min="1029" max="1029" width="0" style="10" hidden="1" customWidth="1"/>
    <col min="1030" max="1031" width="21.42578125" style="10" customWidth="1"/>
    <col min="1032" max="1032" width="18.5703125" style="10" customWidth="1"/>
    <col min="1033" max="1033" width="13.140625" style="10" customWidth="1"/>
    <col min="1034" max="1034" width="10.42578125" style="10" customWidth="1"/>
    <col min="1035" max="1035" width="15.5703125" style="10" customWidth="1"/>
    <col min="1036" max="1279" width="10.42578125" style="10"/>
    <col min="1280" max="1280" width="4" style="10" customWidth="1"/>
    <col min="1281" max="1281" width="4.5703125" style="10" customWidth="1"/>
    <col min="1282" max="1282" width="1.85546875" style="10" customWidth="1"/>
    <col min="1283" max="1283" width="4" style="10" customWidth="1"/>
    <col min="1284" max="1284" width="53" style="10" customWidth="1"/>
    <col min="1285" max="1285" width="0" style="10" hidden="1" customWidth="1"/>
    <col min="1286" max="1287" width="21.42578125" style="10" customWidth="1"/>
    <col min="1288" max="1288" width="18.5703125" style="10" customWidth="1"/>
    <col min="1289" max="1289" width="13.140625" style="10" customWidth="1"/>
    <col min="1290" max="1290" width="10.42578125" style="10" customWidth="1"/>
    <col min="1291" max="1291" width="15.5703125" style="10" customWidth="1"/>
    <col min="1292" max="1535" width="10.42578125" style="10"/>
    <col min="1536" max="1536" width="4" style="10" customWidth="1"/>
    <col min="1537" max="1537" width="4.5703125" style="10" customWidth="1"/>
    <col min="1538" max="1538" width="1.85546875" style="10" customWidth="1"/>
    <col min="1539" max="1539" width="4" style="10" customWidth="1"/>
    <col min="1540" max="1540" width="53" style="10" customWidth="1"/>
    <col min="1541" max="1541" width="0" style="10" hidden="1" customWidth="1"/>
    <col min="1542" max="1543" width="21.42578125" style="10" customWidth="1"/>
    <col min="1544" max="1544" width="18.5703125" style="10" customWidth="1"/>
    <col min="1545" max="1545" width="13.140625" style="10" customWidth="1"/>
    <col min="1546" max="1546" width="10.42578125" style="10" customWidth="1"/>
    <col min="1547" max="1547" width="15.5703125" style="10" customWidth="1"/>
    <col min="1548" max="1791" width="10.42578125" style="10"/>
    <col min="1792" max="1792" width="4" style="10" customWidth="1"/>
    <col min="1793" max="1793" width="4.5703125" style="10" customWidth="1"/>
    <col min="1794" max="1794" width="1.85546875" style="10" customWidth="1"/>
    <col min="1795" max="1795" width="4" style="10" customWidth="1"/>
    <col min="1796" max="1796" width="53" style="10" customWidth="1"/>
    <col min="1797" max="1797" width="0" style="10" hidden="1" customWidth="1"/>
    <col min="1798" max="1799" width="21.42578125" style="10" customWidth="1"/>
    <col min="1800" max="1800" width="18.5703125" style="10" customWidth="1"/>
    <col min="1801" max="1801" width="13.140625" style="10" customWidth="1"/>
    <col min="1802" max="1802" width="10.42578125" style="10" customWidth="1"/>
    <col min="1803" max="1803" width="15.5703125" style="10" customWidth="1"/>
    <col min="1804" max="2047" width="10.42578125" style="10"/>
    <col min="2048" max="2048" width="4" style="10" customWidth="1"/>
    <col min="2049" max="2049" width="4.5703125" style="10" customWidth="1"/>
    <col min="2050" max="2050" width="1.85546875" style="10" customWidth="1"/>
    <col min="2051" max="2051" width="4" style="10" customWidth="1"/>
    <col min="2052" max="2052" width="53" style="10" customWidth="1"/>
    <col min="2053" max="2053" width="0" style="10" hidden="1" customWidth="1"/>
    <col min="2054" max="2055" width="21.42578125" style="10" customWidth="1"/>
    <col min="2056" max="2056" width="18.5703125" style="10" customWidth="1"/>
    <col min="2057" max="2057" width="13.140625" style="10" customWidth="1"/>
    <col min="2058" max="2058" width="10.42578125" style="10" customWidth="1"/>
    <col min="2059" max="2059" width="15.5703125" style="10" customWidth="1"/>
    <col min="2060" max="2303" width="10.42578125" style="10"/>
    <col min="2304" max="2304" width="4" style="10" customWidth="1"/>
    <col min="2305" max="2305" width="4.5703125" style="10" customWidth="1"/>
    <col min="2306" max="2306" width="1.85546875" style="10" customWidth="1"/>
    <col min="2307" max="2307" width="4" style="10" customWidth="1"/>
    <col min="2308" max="2308" width="53" style="10" customWidth="1"/>
    <col min="2309" max="2309" width="0" style="10" hidden="1" customWidth="1"/>
    <col min="2310" max="2311" width="21.42578125" style="10" customWidth="1"/>
    <col min="2312" max="2312" width="18.5703125" style="10" customWidth="1"/>
    <col min="2313" max="2313" width="13.140625" style="10" customWidth="1"/>
    <col min="2314" max="2314" width="10.42578125" style="10" customWidth="1"/>
    <col min="2315" max="2315" width="15.5703125" style="10" customWidth="1"/>
    <col min="2316" max="2559" width="10.42578125" style="10"/>
    <col min="2560" max="2560" width="4" style="10" customWidth="1"/>
    <col min="2561" max="2561" width="4.5703125" style="10" customWidth="1"/>
    <col min="2562" max="2562" width="1.85546875" style="10" customWidth="1"/>
    <col min="2563" max="2563" width="4" style="10" customWidth="1"/>
    <col min="2564" max="2564" width="53" style="10" customWidth="1"/>
    <col min="2565" max="2565" width="0" style="10" hidden="1" customWidth="1"/>
    <col min="2566" max="2567" width="21.42578125" style="10" customWidth="1"/>
    <col min="2568" max="2568" width="18.5703125" style="10" customWidth="1"/>
    <col min="2569" max="2569" width="13.140625" style="10" customWidth="1"/>
    <col min="2570" max="2570" width="10.42578125" style="10" customWidth="1"/>
    <col min="2571" max="2571" width="15.5703125" style="10" customWidth="1"/>
    <col min="2572" max="2815" width="10.42578125" style="10"/>
    <col min="2816" max="2816" width="4" style="10" customWidth="1"/>
    <col min="2817" max="2817" width="4.5703125" style="10" customWidth="1"/>
    <col min="2818" max="2818" width="1.85546875" style="10" customWidth="1"/>
    <col min="2819" max="2819" width="4" style="10" customWidth="1"/>
    <col min="2820" max="2820" width="53" style="10" customWidth="1"/>
    <col min="2821" max="2821" width="0" style="10" hidden="1" customWidth="1"/>
    <col min="2822" max="2823" width="21.42578125" style="10" customWidth="1"/>
    <col min="2824" max="2824" width="18.5703125" style="10" customWidth="1"/>
    <col min="2825" max="2825" width="13.140625" style="10" customWidth="1"/>
    <col min="2826" max="2826" width="10.42578125" style="10" customWidth="1"/>
    <col min="2827" max="2827" width="15.5703125" style="10" customWidth="1"/>
    <col min="2828" max="3071" width="10.42578125" style="10"/>
    <col min="3072" max="3072" width="4" style="10" customWidth="1"/>
    <col min="3073" max="3073" width="4.5703125" style="10" customWidth="1"/>
    <col min="3074" max="3074" width="1.85546875" style="10" customWidth="1"/>
    <col min="3075" max="3075" width="4" style="10" customWidth="1"/>
    <col min="3076" max="3076" width="53" style="10" customWidth="1"/>
    <col min="3077" max="3077" width="0" style="10" hidden="1" customWidth="1"/>
    <col min="3078" max="3079" width="21.42578125" style="10" customWidth="1"/>
    <col min="3080" max="3080" width="18.5703125" style="10" customWidth="1"/>
    <col min="3081" max="3081" width="13.140625" style="10" customWidth="1"/>
    <col min="3082" max="3082" width="10.42578125" style="10" customWidth="1"/>
    <col min="3083" max="3083" width="15.5703125" style="10" customWidth="1"/>
    <col min="3084" max="3327" width="10.42578125" style="10"/>
    <col min="3328" max="3328" width="4" style="10" customWidth="1"/>
    <col min="3329" max="3329" width="4.5703125" style="10" customWidth="1"/>
    <col min="3330" max="3330" width="1.85546875" style="10" customWidth="1"/>
    <col min="3331" max="3331" width="4" style="10" customWidth="1"/>
    <col min="3332" max="3332" width="53" style="10" customWidth="1"/>
    <col min="3333" max="3333" width="0" style="10" hidden="1" customWidth="1"/>
    <col min="3334" max="3335" width="21.42578125" style="10" customWidth="1"/>
    <col min="3336" max="3336" width="18.5703125" style="10" customWidth="1"/>
    <col min="3337" max="3337" width="13.140625" style="10" customWidth="1"/>
    <col min="3338" max="3338" width="10.42578125" style="10" customWidth="1"/>
    <col min="3339" max="3339" width="15.5703125" style="10" customWidth="1"/>
    <col min="3340" max="3583" width="10.42578125" style="10"/>
    <col min="3584" max="3584" width="4" style="10" customWidth="1"/>
    <col min="3585" max="3585" width="4.5703125" style="10" customWidth="1"/>
    <col min="3586" max="3586" width="1.85546875" style="10" customWidth="1"/>
    <col min="3587" max="3587" width="4" style="10" customWidth="1"/>
    <col min="3588" max="3588" width="53" style="10" customWidth="1"/>
    <col min="3589" max="3589" width="0" style="10" hidden="1" customWidth="1"/>
    <col min="3590" max="3591" width="21.42578125" style="10" customWidth="1"/>
    <col min="3592" max="3592" width="18.5703125" style="10" customWidth="1"/>
    <col min="3593" max="3593" width="13.140625" style="10" customWidth="1"/>
    <col min="3594" max="3594" width="10.42578125" style="10" customWidth="1"/>
    <col min="3595" max="3595" width="15.5703125" style="10" customWidth="1"/>
    <col min="3596" max="3839" width="10.42578125" style="10"/>
    <col min="3840" max="3840" width="4" style="10" customWidth="1"/>
    <col min="3841" max="3841" width="4.5703125" style="10" customWidth="1"/>
    <col min="3842" max="3842" width="1.85546875" style="10" customWidth="1"/>
    <col min="3843" max="3843" width="4" style="10" customWidth="1"/>
    <col min="3844" max="3844" width="53" style="10" customWidth="1"/>
    <col min="3845" max="3845" width="0" style="10" hidden="1" customWidth="1"/>
    <col min="3846" max="3847" width="21.42578125" style="10" customWidth="1"/>
    <col min="3848" max="3848" width="18.5703125" style="10" customWidth="1"/>
    <col min="3849" max="3849" width="13.140625" style="10" customWidth="1"/>
    <col min="3850" max="3850" width="10.42578125" style="10" customWidth="1"/>
    <col min="3851" max="3851" width="15.5703125" style="10" customWidth="1"/>
    <col min="3852" max="4095" width="10.42578125" style="10"/>
    <col min="4096" max="4096" width="4" style="10" customWidth="1"/>
    <col min="4097" max="4097" width="4.5703125" style="10" customWidth="1"/>
    <col min="4098" max="4098" width="1.85546875" style="10" customWidth="1"/>
    <col min="4099" max="4099" width="4" style="10" customWidth="1"/>
    <col min="4100" max="4100" width="53" style="10" customWidth="1"/>
    <col min="4101" max="4101" width="0" style="10" hidden="1" customWidth="1"/>
    <col min="4102" max="4103" width="21.42578125" style="10" customWidth="1"/>
    <col min="4104" max="4104" width="18.5703125" style="10" customWidth="1"/>
    <col min="4105" max="4105" width="13.140625" style="10" customWidth="1"/>
    <col min="4106" max="4106" width="10.42578125" style="10" customWidth="1"/>
    <col min="4107" max="4107" width="15.5703125" style="10" customWidth="1"/>
    <col min="4108" max="4351" width="10.42578125" style="10"/>
    <col min="4352" max="4352" width="4" style="10" customWidth="1"/>
    <col min="4353" max="4353" width="4.5703125" style="10" customWidth="1"/>
    <col min="4354" max="4354" width="1.85546875" style="10" customWidth="1"/>
    <col min="4355" max="4355" width="4" style="10" customWidth="1"/>
    <col min="4356" max="4356" width="53" style="10" customWidth="1"/>
    <col min="4357" max="4357" width="0" style="10" hidden="1" customWidth="1"/>
    <col min="4358" max="4359" width="21.42578125" style="10" customWidth="1"/>
    <col min="4360" max="4360" width="18.5703125" style="10" customWidth="1"/>
    <col min="4361" max="4361" width="13.140625" style="10" customWidth="1"/>
    <col min="4362" max="4362" width="10.42578125" style="10" customWidth="1"/>
    <col min="4363" max="4363" width="15.5703125" style="10" customWidth="1"/>
    <col min="4364" max="4607" width="10.42578125" style="10"/>
    <col min="4608" max="4608" width="4" style="10" customWidth="1"/>
    <col min="4609" max="4609" width="4.5703125" style="10" customWidth="1"/>
    <col min="4610" max="4610" width="1.85546875" style="10" customWidth="1"/>
    <col min="4611" max="4611" width="4" style="10" customWidth="1"/>
    <col min="4612" max="4612" width="53" style="10" customWidth="1"/>
    <col min="4613" max="4613" width="0" style="10" hidden="1" customWidth="1"/>
    <col min="4614" max="4615" width="21.42578125" style="10" customWidth="1"/>
    <col min="4616" max="4616" width="18.5703125" style="10" customWidth="1"/>
    <col min="4617" max="4617" width="13.140625" style="10" customWidth="1"/>
    <col min="4618" max="4618" width="10.42578125" style="10" customWidth="1"/>
    <col min="4619" max="4619" width="15.5703125" style="10" customWidth="1"/>
    <col min="4620" max="4863" width="10.42578125" style="10"/>
    <col min="4864" max="4864" width="4" style="10" customWidth="1"/>
    <col min="4865" max="4865" width="4.5703125" style="10" customWidth="1"/>
    <col min="4866" max="4866" width="1.85546875" style="10" customWidth="1"/>
    <col min="4867" max="4867" width="4" style="10" customWidth="1"/>
    <col min="4868" max="4868" width="53" style="10" customWidth="1"/>
    <col min="4869" max="4869" width="0" style="10" hidden="1" customWidth="1"/>
    <col min="4870" max="4871" width="21.42578125" style="10" customWidth="1"/>
    <col min="4872" max="4872" width="18.5703125" style="10" customWidth="1"/>
    <col min="4873" max="4873" width="13.140625" style="10" customWidth="1"/>
    <col min="4874" max="4874" width="10.42578125" style="10" customWidth="1"/>
    <col min="4875" max="4875" width="15.5703125" style="10" customWidth="1"/>
    <col min="4876" max="5119" width="10.42578125" style="10"/>
    <col min="5120" max="5120" width="4" style="10" customWidth="1"/>
    <col min="5121" max="5121" width="4.5703125" style="10" customWidth="1"/>
    <col min="5122" max="5122" width="1.85546875" style="10" customWidth="1"/>
    <col min="5123" max="5123" width="4" style="10" customWidth="1"/>
    <col min="5124" max="5124" width="53" style="10" customWidth="1"/>
    <col min="5125" max="5125" width="0" style="10" hidden="1" customWidth="1"/>
    <col min="5126" max="5127" width="21.42578125" style="10" customWidth="1"/>
    <col min="5128" max="5128" width="18.5703125" style="10" customWidth="1"/>
    <col min="5129" max="5129" width="13.140625" style="10" customWidth="1"/>
    <col min="5130" max="5130" width="10.42578125" style="10" customWidth="1"/>
    <col min="5131" max="5131" width="15.5703125" style="10" customWidth="1"/>
    <col min="5132" max="5375" width="10.42578125" style="10"/>
    <col min="5376" max="5376" width="4" style="10" customWidth="1"/>
    <col min="5377" max="5377" width="4.5703125" style="10" customWidth="1"/>
    <col min="5378" max="5378" width="1.85546875" style="10" customWidth="1"/>
    <col min="5379" max="5379" width="4" style="10" customWidth="1"/>
    <col min="5380" max="5380" width="53" style="10" customWidth="1"/>
    <col min="5381" max="5381" width="0" style="10" hidden="1" customWidth="1"/>
    <col min="5382" max="5383" width="21.42578125" style="10" customWidth="1"/>
    <col min="5384" max="5384" width="18.5703125" style="10" customWidth="1"/>
    <col min="5385" max="5385" width="13.140625" style="10" customWidth="1"/>
    <col min="5386" max="5386" width="10.42578125" style="10" customWidth="1"/>
    <col min="5387" max="5387" width="15.5703125" style="10" customWidth="1"/>
    <col min="5388" max="5631" width="10.42578125" style="10"/>
    <col min="5632" max="5632" width="4" style="10" customWidth="1"/>
    <col min="5633" max="5633" width="4.5703125" style="10" customWidth="1"/>
    <col min="5634" max="5634" width="1.85546875" style="10" customWidth="1"/>
    <col min="5635" max="5635" width="4" style="10" customWidth="1"/>
    <col min="5636" max="5636" width="53" style="10" customWidth="1"/>
    <col min="5637" max="5637" width="0" style="10" hidden="1" customWidth="1"/>
    <col min="5638" max="5639" width="21.42578125" style="10" customWidth="1"/>
    <col min="5640" max="5640" width="18.5703125" style="10" customWidth="1"/>
    <col min="5641" max="5641" width="13.140625" style="10" customWidth="1"/>
    <col min="5642" max="5642" width="10.42578125" style="10" customWidth="1"/>
    <col min="5643" max="5643" width="15.5703125" style="10" customWidth="1"/>
    <col min="5644" max="5887" width="10.42578125" style="10"/>
    <col min="5888" max="5888" width="4" style="10" customWidth="1"/>
    <col min="5889" max="5889" width="4.5703125" style="10" customWidth="1"/>
    <col min="5890" max="5890" width="1.85546875" style="10" customWidth="1"/>
    <col min="5891" max="5891" width="4" style="10" customWidth="1"/>
    <col min="5892" max="5892" width="53" style="10" customWidth="1"/>
    <col min="5893" max="5893" width="0" style="10" hidden="1" customWidth="1"/>
    <col min="5894" max="5895" width="21.42578125" style="10" customWidth="1"/>
    <col min="5896" max="5896" width="18.5703125" style="10" customWidth="1"/>
    <col min="5897" max="5897" width="13.140625" style="10" customWidth="1"/>
    <col min="5898" max="5898" width="10.42578125" style="10" customWidth="1"/>
    <col min="5899" max="5899" width="15.5703125" style="10" customWidth="1"/>
    <col min="5900" max="6143" width="10.42578125" style="10"/>
    <col min="6144" max="6144" width="4" style="10" customWidth="1"/>
    <col min="6145" max="6145" width="4.5703125" style="10" customWidth="1"/>
    <col min="6146" max="6146" width="1.85546875" style="10" customWidth="1"/>
    <col min="6147" max="6147" width="4" style="10" customWidth="1"/>
    <col min="6148" max="6148" width="53" style="10" customWidth="1"/>
    <col min="6149" max="6149" width="0" style="10" hidden="1" customWidth="1"/>
    <col min="6150" max="6151" width="21.42578125" style="10" customWidth="1"/>
    <col min="6152" max="6152" width="18.5703125" style="10" customWidth="1"/>
    <col min="6153" max="6153" width="13.140625" style="10" customWidth="1"/>
    <col min="6154" max="6154" width="10.42578125" style="10" customWidth="1"/>
    <col min="6155" max="6155" width="15.5703125" style="10" customWidth="1"/>
    <col min="6156" max="6399" width="10.42578125" style="10"/>
    <col min="6400" max="6400" width="4" style="10" customWidth="1"/>
    <col min="6401" max="6401" width="4.5703125" style="10" customWidth="1"/>
    <col min="6402" max="6402" width="1.85546875" style="10" customWidth="1"/>
    <col min="6403" max="6403" width="4" style="10" customWidth="1"/>
    <col min="6404" max="6404" width="53" style="10" customWidth="1"/>
    <col min="6405" max="6405" width="0" style="10" hidden="1" customWidth="1"/>
    <col min="6406" max="6407" width="21.42578125" style="10" customWidth="1"/>
    <col min="6408" max="6408" width="18.5703125" style="10" customWidth="1"/>
    <col min="6409" max="6409" width="13.140625" style="10" customWidth="1"/>
    <col min="6410" max="6410" width="10.42578125" style="10" customWidth="1"/>
    <col min="6411" max="6411" width="15.5703125" style="10" customWidth="1"/>
    <col min="6412" max="6655" width="10.42578125" style="10"/>
    <col min="6656" max="6656" width="4" style="10" customWidth="1"/>
    <col min="6657" max="6657" width="4.5703125" style="10" customWidth="1"/>
    <col min="6658" max="6658" width="1.85546875" style="10" customWidth="1"/>
    <col min="6659" max="6659" width="4" style="10" customWidth="1"/>
    <col min="6660" max="6660" width="53" style="10" customWidth="1"/>
    <col min="6661" max="6661" width="0" style="10" hidden="1" customWidth="1"/>
    <col min="6662" max="6663" width="21.42578125" style="10" customWidth="1"/>
    <col min="6664" max="6664" width="18.5703125" style="10" customWidth="1"/>
    <col min="6665" max="6665" width="13.140625" style="10" customWidth="1"/>
    <col min="6666" max="6666" width="10.42578125" style="10" customWidth="1"/>
    <col min="6667" max="6667" width="15.5703125" style="10" customWidth="1"/>
    <col min="6668" max="6911" width="10.42578125" style="10"/>
    <col min="6912" max="6912" width="4" style="10" customWidth="1"/>
    <col min="6913" max="6913" width="4.5703125" style="10" customWidth="1"/>
    <col min="6914" max="6914" width="1.85546875" style="10" customWidth="1"/>
    <col min="6915" max="6915" width="4" style="10" customWidth="1"/>
    <col min="6916" max="6916" width="53" style="10" customWidth="1"/>
    <col min="6917" max="6917" width="0" style="10" hidden="1" customWidth="1"/>
    <col min="6918" max="6919" width="21.42578125" style="10" customWidth="1"/>
    <col min="6920" max="6920" width="18.5703125" style="10" customWidth="1"/>
    <col min="6921" max="6921" width="13.140625" style="10" customWidth="1"/>
    <col min="6922" max="6922" width="10.42578125" style="10" customWidth="1"/>
    <col min="6923" max="6923" width="15.5703125" style="10" customWidth="1"/>
    <col min="6924" max="7167" width="10.42578125" style="10"/>
    <col min="7168" max="7168" width="4" style="10" customWidth="1"/>
    <col min="7169" max="7169" width="4.5703125" style="10" customWidth="1"/>
    <col min="7170" max="7170" width="1.85546875" style="10" customWidth="1"/>
    <col min="7171" max="7171" width="4" style="10" customWidth="1"/>
    <col min="7172" max="7172" width="53" style="10" customWidth="1"/>
    <col min="7173" max="7173" width="0" style="10" hidden="1" customWidth="1"/>
    <col min="7174" max="7175" width="21.42578125" style="10" customWidth="1"/>
    <col min="7176" max="7176" width="18.5703125" style="10" customWidth="1"/>
    <col min="7177" max="7177" width="13.140625" style="10" customWidth="1"/>
    <col min="7178" max="7178" width="10.42578125" style="10" customWidth="1"/>
    <col min="7179" max="7179" width="15.5703125" style="10" customWidth="1"/>
    <col min="7180" max="7423" width="10.42578125" style="10"/>
    <col min="7424" max="7424" width="4" style="10" customWidth="1"/>
    <col min="7425" max="7425" width="4.5703125" style="10" customWidth="1"/>
    <col min="7426" max="7426" width="1.85546875" style="10" customWidth="1"/>
    <col min="7427" max="7427" width="4" style="10" customWidth="1"/>
    <col min="7428" max="7428" width="53" style="10" customWidth="1"/>
    <col min="7429" max="7429" width="0" style="10" hidden="1" customWidth="1"/>
    <col min="7430" max="7431" width="21.42578125" style="10" customWidth="1"/>
    <col min="7432" max="7432" width="18.5703125" style="10" customWidth="1"/>
    <col min="7433" max="7433" width="13.140625" style="10" customWidth="1"/>
    <col min="7434" max="7434" width="10.42578125" style="10" customWidth="1"/>
    <col min="7435" max="7435" width="15.5703125" style="10" customWidth="1"/>
    <col min="7436" max="7679" width="10.42578125" style="10"/>
    <col min="7680" max="7680" width="4" style="10" customWidth="1"/>
    <col min="7681" max="7681" width="4.5703125" style="10" customWidth="1"/>
    <col min="7682" max="7682" width="1.85546875" style="10" customWidth="1"/>
    <col min="7683" max="7683" width="4" style="10" customWidth="1"/>
    <col min="7684" max="7684" width="53" style="10" customWidth="1"/>
    <col min="7685" max="7685" width="0" style="10" hidden="1" customWidth="1"/>
    <col min="7686" max="7687" width="21.42578125" style="10" customWidth="1"/>
    <col min="7688" max="7688" width="18.5703125" style="10" customWidth="1"/>
    <col min="7689" max="7689" width="13.140625" style="10" customWidth="1"/>
    <col min="7690" max="7690" width="10.42578125" style="10" customWidth="1"/>
    <col min="7691" max="7691" width="15.5703125" style="10" customWidth="1"/>
    <col min="7692" max="7935" width="10.42578125" style="10"/>
    <col min="7936" max="7936" width="4" style="10" customWidth="1"/>
    <col min="7937" max="7937" width="4.5703125" style="10" customWidth="1"/>
    <col min="7938" max="7938" width="1.85546875" style="10" customWidth="1"/>
    <col min="7939" max="7939" width="4" style="10" customWidth="1"/>
    <col min="7940" max="7940" width="53" style="10" customWidth="1"/>
    <col min="7941" max="7941" width="0" style="10" hidden="1" customWidth="1"/>
    <col min="7942" max="7943" width="21.42578125" style="10" customWidth="1"/>
    <col min="7944" max="7944" width="18.5703125" style="10" customWidth="1"/>
    <col min="7945" max="7945" width="13.140625" style="10" customWidth="1"/>
    <col min="7946" max="7946" width="10.42578125" style="10" customWidth="1"/>
    <col min="7947" max="7947" width="15.5703125" style="10" customWidth="1"/>
    <col min="7948" max="8191" width="10.42578125" style="10"/>
    <col min="8192" max="8192" width="4" style="10" customWidth="1"/>
    <col min="8193" max="8193" width="4.5703125" style="10" customWidth="1"/>
    <col min="8194" max="8194" width="1.85546875" style="10" customWidth="1"/>
    <col min="8195" max="8195" width="4" style="10" customWidth="1"/>
    <col min="8196" max="8196" width="53" style="10" customWidth="1"/>
    <col min="8197" max="8197" width="0" style="10" hidden="1" customWidth="1"/>
    <col min="8198" max="8199" width="21.42578125" style="10" customWidth="1"/>
    <col min="8200" max="8200" width="18.5703125" style="10" customWidth="1"/>
    <col min="8201" max="8201" width="13.140625" style="10" customWidth="1"/>
    <col min="8202" max="8202" width="10.42578125" style="10" customWidth="1"/>
    <col min="8203" max="8203" width="15.5703125" style="10" customWidth="1"/>
    <col min="8204" max="8447" width="10.42578125" style="10"/>
    <col min="8448" max="8448" width="4" style="10" customWidth="1"/>
    <col min="8449" max="8449" width="4.5703125" style="10" customWidth="1"/>
    <col min="8450" max="8450" width="1.85546875" style="10" customWidth="1"/>
    <col min="8451" max="8451" width="4" style="10" customWidth="1"/>
    <col min="8452" max="8452" width="53" style="10" customWidth="1"/>
    <col min="8453" max="8453" width="0" style="10" hidden="1" customWidth="1"/>
    <col min="8454" max="8455" width="21.42578125" style="10" customWidth="1"/>
    <col min="8456" max="8456" width="18.5703125" style="10" customWidth="1"/>
    <col min="8457" max="8457" width="13.140625" style="10" customWidth="1"/>
    <col min="8458" max="8458" width="10.42578125" style="10" customWidth="1"/>
    <col min="8459" max="8459" width="15.5703125" style="10" customWidth="1"/>
    <col min="8460" max="8703" width="10.42578125" style="10"/>
    <col min="8704" max="8704" width="4" style="10" customWidth="1"/>
    <col min="8705" max="8705" width="4.5703125" style="10" customWidth="1"/>
    <col min="8706" max="8706" width="1.85546875" style="10" customWidth="1"/>
    <col min="8707" max="8707" width="4" style="10" customWidth="1"/>
    <col min="8708" max="8708" width="53" style="10" customWidth="1"/>
    <col min="8709" max="8709" width="0" style="10" hidden="1" customWidth="1"/>
    <col min="8710" max="8711" width="21.42578125" style="10" customWidth="1"/>
    <col min="8712" max="8712" width="18.5703125" style="10" customWidth="1"/>
    <col min="8713" max="8713" width="13.140625" style="10" customWidth="1"/>
    <col min="8714" max="8714" width="10.42578125" style="10" customWidth="1"/>
    <col min="8715" max="8715" width="15.5703125" style="10" customWidth="1"/>
    <col min="8716" max="8959" width="10.42578125" style="10"/>
    <col min="8960" max="8960" width="4" style="10" customWidth="1"/>
    <col min="8961" max="8961" width="4.5703125" style="10" customWidth="1"/>
    <col min="8962" max="8962" width="1.85546875" style="10" customWidth="1"/>
    <col min="8963" max="8963" width="4" style="10" customWidth="1"/>
    <col min="8964" max="8964" width="53" style="10" customWidth="1"/>
    <col min="8965" max="8965" width="0" style="10" hidden="1" customWidth="1"/>
    <col min="8966" max="8967" width="21.42578125" style="10" customWidth="1"/>
    <col min="8968" max="8968" width="18.5703125" style="10" customWidth="1"/>
    <col min="8969" max="8969" width="13.140625" style="10" customWidth="1"/>
    <col min="8970" max="8970" width="10.42578125" style="10" customWidth="1"/>
    <col min="8971" max="8971" width="15.5703125" style="10" customWidth="1"/>
    <col min="8972" max="9215" width="10.42578125" style="10"/>
    <col min="9216" max="9216" width="4" style="10" customWidth="1"/>
    <col min="9217" max="9217" width="4.5703125" style="10" customWidth="1"/>
    <col min="9218" max="9218" width="1.85546875" style="10" customWidth="1"/>
    <col min="9219" max="9219" width="4" style="10" customWidth="1"/>
    <col min="9220" max="9220" width="53" style="10" customWidth="1"/>
    <col min="9221" max="9221" width="0" style="10" hidden="1" customWidth="1"/>
    <col min="9222" max="9223" width="21.42578125" style="10" customWidth="1"/>
    <col min="9224" max="9224" width="18.5703125" style="10" customWidth="1"/>
    <col min="9225" max="9225" width="13.140625" style="10" customWidth="1"/>
    <col min="9226" max="9226" width="10.42578125" style="10" customWidth="1"/>
    <col min="9227" max="9227" width="15.5703125" style="10" customWidth="1"/>
    <col min="9228" max="9471" width="10.42578125" style="10"/>
    <col min="9472" max="9472" width="4" style="10" customWidth="1"/>
    <col min="9473" max="9473" width="4.5703125" style="10" customWidth="1"/>
    <col min="9474" max="9474" width="1.85546875" style="10" customWidth="1"/>
    <col min="9475" max="9475" width="4" style="10" customWidth="1"/>
    <col min="9476" max="9476" width="53" style="10" customWidth="1"/>
    <col min="9477" max="9477" width="0" style="10" hidden="1" customWidth="1"/>
    <col min="9478" max="9479" width="21.42578125" style="10" customWidth="1"/>
    <col min="9480" max="9480" width="18.5703125" style="10" customWidth="1"/>
    <col min="9481" max="9481" width="13.140625" style="10" customWidth="1"/>
    <col min="9482" max="9482" width="10.42578125" style="10" customWidth="1"/>
    <col min="9483" max="9483" width="15.5703125" style="10" customWidth="1"/>
    <col min="9484" max="9727" width="10.42578125" style="10"/>
    <col min="9728" max="9728" width="4" style="10" customWidth="1"/>
    <col min="9729" max="9729" width="4.5703125" style="10" customWidth="1"/>
    <col min="9730" max="9730" width="1.85546875" style="10" customWidth="1"/>
    <col min="9731" max="9731" width="4" style="10" customWidth="1"/>
    <col min="9732" max="9732" width="53" style="10" customWidth="1"/>
    <col min="9733" max="9733" width="0" style="10" hidden="1" customWidth="1"/>
    <col min="9734" max="9735" width="21.42578125" style="10" customWidth="1"/>
    <col min="9736" max="9736" width="18.5703125" style="10" customWidth="1"/>
    <col min="9737" max="9737" width="13.140625" style="10" customWidth="1"/>
    <col min="9738" max="9738" width="10.42578125" style="10" customWidth="1"/>
    <col min="9739" max="9739" width="15.5703125" style="10" customWidth="1"/>
    <col min="9740" max="9983" width="10.42578125" style="10"/>
    <col min="9984" max="9984" width="4" style="10" customWidth="1"/>
    <col min="9985" max="9985" width="4.5703125" style="10" customWidth="1"/>
    <col min="9986" max="9986" width="1.85546875" style="10" customWidth="1"/>
    <col min="9987" max="9987" width="4" style="10" customWidth="1"/>
    <col min="9988" max="9988" width="53" style="10" customWidth="1"/>
    <col min="9989" max="9989" width="0" style="10" hidden="1" customWidth="1"/>
    <col min="9990" max="9991" width="21.42578125" style="10" customWidth="1"/>
    <col min="9992" max="9992" width="18.5703125" style="10" customWidth="1"/>
    <col min="9993" max="9993" width="13.140625" style="10" customWidth="1"/>
    <col min="9994" max="9994" width="10.42578125" style="10" customWidth="1"/>
    <col min="9995" max="9995" width="15.5703125" style="10" customWidth="1"/>
    <col min="9996" max="10239" width="10.42578125" style="10"/>
    <col min="10240" max="10240" width="4" style="10" customWidth="1"/>
    <col min="10241" max="10241" width="4.5703125" style="10" customWidth="1"/>
    <col min="10242" max="10242" width="1.85546875" style="10" customWidth="1"/>
    <col min="10243" max="10243" width="4" style="10" customWidth="1"/>
    <col min="10244" max="10244" width="53" style="10" customWidth="1"/>
    <col min="10245" max="10245" width="0" style="10" hidden="1" customWidth="1"/>
    <col min="10246" max="10247" width="21.42578125" style="10" customWidth="1"/>
    <col min="10248" max="10248" width="18.5703125" style="10" customWidth="1"/>
    <col min="10249" max="10249" width="13.140625" style="10" customWidth="1"/>
    <col min="10250" max="10250" width="10.42578125" style="10" customWidth="1"/>
    <col min="10251" max="10251" width="15.5703125" style="10" customWidth="1"/>
    <col min="10252" max="10495" width="10.42578125" style="10"/>
    <col min="10496" max="10496" width="4" style="10" customWidth="1"/>
    <col min="10497" max="10497" width="4.5703125" style="10" customWidth="1"/>
    <col min="10498" max="10498" width="1.85546875" style="10" customWidth="1"/>
    <col min="10499" max="10499" width="4" style="10" customWidth="1"/>
    <col min="10500" max="10500" width="53" style="10" customWidth="1"/>
    <col min="10501" max="10501" width="0" style="10" hidden="1" customWidth="1"/>
    <col min="10502" max="10503" width="21.42578125" style="10" customWidth="1"/>
    <col min="10504" max="10504" width="18.5703125" style="10" customWidth="1"/>
    <col min="10505" max="10505" width="13.140625" style="10" customWidth="1"/>
    <col min="10506" max="10506" width="10.42578125" style="10" customWidth="1"/>
    <col min="10507" max="10507" width="15.5703125" style="10" customWidth="1"/>
    <col min="10508" max="10751" width="10.42578125" style="10"/>
    <col min="10752" max="10752" width="4" style="10" customWidth="1"/>
    <col min="10753" max="10753" width="4.5703125" style="10" customWidth="1"/>
    <col min="10754" max="10754" width="1.85546875" style="10" customWidth="1"/>
    <col min="10755" max="10755" width="4" style="10" customWidth="1"/>
    <col min="10756" max="10756" width="53" style="10" customWidth="1"/>
    <col min="10757" max="10757" width="0" style="10" hidden="1" customWidth="1"/>
    <col min="10758" max="10759" width="21.42578125" style="10" customWidth="1"/>
    <col min="10760" max="10760" width="18.5703125" style="10" customWidth="1"/>
    <col min="10761" max="10761" width="13.140625" style="10" customWidth="1"/>
    <col min="10762" max="10762" width="10.42578125" style="10" customWidth="1"/>
    <col min="10763" max="10763" width="15.5703125" style="10" customWidth="1"/>
    <col min="10764" max="11007" width="10.42578125" style="10"/>
    <col min="11008" max="11008" width="4" style="10" customWidth="1"/>
    <col min="11009" max="11009" width="4.5703125" style="10" customWidth="1"/>
    <col min="11010" max="11010" width="1.85546875" style="10" customWidth="1"/>
    <col min="11011" max="11011" width="4" style="10" customWidth="1"/>
    <col min="11012" max="11012" width="53" style="10" customWidth="1"/>
    <col min="11013" max="11013" width="0" style="10" hidden="1" customWidth="1"/>
    <col min="11014" max="11015" width="21.42578125" style="10" customWidth="1"/>
    <col min="11016" max="11016" width="18.5703125" style="10" customWidth="1"/>
    <col min="11017" max="11017" width="13.140625" style="10" customWidth="1"/>
    <col min="11018" max="11018" width="10.42578125" style="10" customWidth="1"/>
    <col min="11019" max="11019" width="15.5703125" style="10" customWidth="1"/>
    <col min="11020" max="11263" width="10.42578125" style="10"/>
    <col min="11264" max="11264" width="4" style="10" customWidth="1"/>
    <col min="11265" max="11265" width="4.5703125" style="10" customWidth="1"/>
    <col min="11266" max="11266" width="1.85546875" style="10" customWidth="1"/>
    <col min="11267" max="11267" width="4" style="10" customWidth="1"/>
    <col min="11268" max="11268" width="53" style="10" customWidth="1"/>
    <col min="11269" max="11269" width="0" style="10" hidden="1" customWidth="1"/>
    <col min="11270" max="11271" width="21.42578125" style="10" customWidth="1"/>
    <col min="11272" max="11272" width="18.5703125" style="10" customWidth="1"/>
    <col min="11273" max="11273" width="13.140625" style="10" customWidth="1"/>
    <col min="11274" max="11274" width="10.42578125" style="10" customWidth="1"/>
    <col min="11275" max="11275" width="15.5703125" style="10" customWidth="1"/>
    <col min="11276" max="11519" width="10.42578125" style="10"/>
    <col min="11520" max="11520" width="4" style="10" customWidth="1"/>
    <col min="11521" max="11521" width="4.5703125" style="10" customWidth="1"/>
    <col min="11522" max="11522" width="1.85546875" style="10" customWidth="1"/>
    <col min="11523" max="11523" width="4" style="10" customWidth="1"/>
    <col min="11524" max="11524" width="53" style="10" customWidth="1"/>
    <col min="11525" max="11525" width="0" style="10" hidden="1" customWidth="1"/>
    <col min="11526" max="11527" width="21.42578125" style="10" customWidth="1"/>
    <col min="11528" max="11528" width="18.5703125" style="10" customWidth="1"/>
    <col min="11529" max="11529" width="13.140625" style="10" customWidth="1"/>
    <col min="11530" max="11530" width="10.42578125" style="10" customWidth="1"/>
    <col min="11531" max="11531" width="15.5703125" style="10" customWidth="1"/>
    <col min="11532" max="11775" width="10.42578125" style="10"/>
    <col min="11776" max="11776" width="4" style="10" customWidth="1"/>
    <col min="11777" max="11777" width="4.5703125" style="10" customWidth="1"/>
    <col min="11778" max="11778" width="1.85546875" style="10" customWidth="1"/>
    <col min="11779" max="11779" width="4" style="10" customWidth="1"/>
    <col min="11780" max="11780" width="53" style="10" customWidth="1"/>
    <col min="11781" max="11781" width="0" style="10" hidden="1" customWidth="1"/>
    <col min="11782" max="11783" width="21.42578125" style="10" customWidth="1"/>
    <col min="11784" max="11784" width="18.5703125" style="10" customWidth="1"/>
    <col min="11785" max="11785" width="13.140625" style="10" customWidth="1"/>
    <col min="11786" max="11786" width="10.42578125" style="10" customWidth="1"/>
    <col min="11787" max="11787" width="15.5703125" style="10" customWidth="1"/>
    <col min="11788" max="12031" width="10.42578125" style="10"/>
    <col min="12032" max="12032" width="4" style="10" customWidth="1"/>
    <col min="12033" max="12033" width="4.5703125" style="10" customWidth="1"/>
    <col min="12034" max="12034" width="1.85546875" style="10" customWidth="1"/>
    <col min="12035" max="12035" width="4" style="10" customWidth="1"/>
    <col min="12036" max="12036" width="53" style="10" customWidth="1"/>
    <col min="12037" max="12037" width="0" style="10" hidden="1" customWidth="1"/>
    <col min="12038" max="12039" width="21.42578125" style="10" customWidth="1"/>
    <col min="12040" max="12040" width="18.5703125" style="10" customWidth="1"/>
    <col min="12041" max="12041" width="13.140625" style="10" customWidth="1"/>
    <col min="12042" max="12042" width="10.42578125" style="10" customWidth="1"/>
    <col min="12043" max="12043" width="15.5703125" style="10" customWidth="1"/>
    <col min="12044" max="12287" width="10.42578125" style="10"/>
    <col min="12288" max="12288" width="4" style="10" customWidth="1"/>
    <col min="12289" max="12289" width="4.5703125" style="10" customWidth="1"/>
    <col min="12290" max="12290" width="1.85546875" style="10" customWidth="1"/>
    <col min="12291" max="12291" width="4" style="10" customWidth="1"/>
    <col min="12292" max="12292" width="53" style="10" customWidth="1"/>
    <col min="12293" max="12293" width="0" style="10" hidden="1" customWidth="1"/>
    <col min="12294" max="12295" width="21.42578125" style="10" customWidth="1"/>
    <col min="12296" max="12296" width="18.5703125" style="10" customWidth="1"/>
    <col min="12297" max="12297" width="13.140625" style="10" customWidth="1"/>
    <col min="12298" max="12298" width="10.42578125" style="10" customWidth="1"/>
    <col min="12299" max="12299" width="15.5703125" style="10" customWidth="1"/>
    <col min="12300" max="12543" width="10.42578125" style="10"/>
    <col min="12544" max="12544" width="4" style="10" customWidth="1"/>
    <col min="12545" max="12545" width="4.5703125" style="10" customWidth="1"/>
    <col min="12546" max="12546" width="1.85546875" style="10" customWidth="1"/>
    <col min="12547" max="12547" width="4" style="10" customWidth="1"/>
    <col min="12548" max="12548" width="53" style="10" customWidth="1"/>
    <col min="12549" max="12549" width="0" style="10" hidden="1" customWidth="1"/>
    <col min="12550" max="12551" width="21.42578125" style="10" customWidth="1"/>
    <col min="12552" max="12552" width="18.5703125" style="10" customWidth="1"/>
    <col min="12553" max="12553" width="13.140625" style="10" customWidth="1"/>
    <col min="12554" max="12554" width="10.42578125" style="10" customWidth="1"/>
    <col min="12555" max="12555" width="15.5703125" style="10" customWidth="1"/>
    <col min="12556" max="12799" width="10.42578125" style="10"/>
    <col min="12800" max="12800" width="4" style="10" customWidth="1"/>
    <col min="12801" max="12801" width="4.5703125" style="10" customWidth="1"/>
    <col min="12802" max="12802" width="1.85546875" style="10" customWidth="1"/>
    <col min="12803" max="12803" width="4" style="10" customWidth="1"/>
    <col min="12804" max="12804" width="53" style="10" customWidth="1"/>
    <col min="12805" max="12805" width="0" style="10" hidden="1" customWidth="1"/>
    <col min="12806" max="12807" width="21.42578125" style="10" customWidth="1"/>
    <col min="12808" max="12808" width="18.5703125" style="10" customWidth="1"/>
    <col min="12809" max="12809" width="13.140625" style="10" customWidth="1"/>
    <col min="12810" max="12810" width="10.42578125" style="10" customWidth="1"/>
    <col min="12811" max="12811" width="15.5703125" style="10" customWidth="1"/>
    <col min="12812" max="13055" width="10.42578125" style="10"/>
    <col min="13056" max="13056" width="4" style="10" customWidth="1"/>
    <col min="13057" max="13057" width="4.5703125" style="10" customWidth="1"/>
    <col min="13058" max="13058" width="1.85546875" style="10" customWidth="1"/>
    <col min="13059" max="13059" width="4" style="10" customWidth="1"/>
    <col min="13060" max="13060" width="53" style="10" customWidth="1"/>
    <col min="13061" max="13061" width="0" style="10" hidden="1" customWidth="1"/>
    <col min="13062" max="13063" width="21.42578125" style="10" customWidth="1"/>
    <col min="13064" max="13064" width="18.5703125" style="10" customWidth="1"/>
    <col min="13065" max="13065" width="13.140625" style="10" customWidth="1"/>
    <col min="13066" max="13066" width="10.42578125" style="10" customWidth="1"/>
    <col min="13067" max="13067" width="15.5703125" style="10" customWidth="1"/>
    <col min="13068" max="13311" width="10.42578125" style="10"/>
    <col min="13312" max="13312" width="4" style="10" customWidth="1"/>
    <col min="13313" max="13313" width="4.5703125" style="10" customWidth="1"/>
    <col min="13314" max="13314" width="1.85546875" style="10" customWidth="1"/>
    <col min="13315" max="13315" width="4" style="10" customWidth="1"/>
    <col min="13316" max="13316" width="53" style="10" customWidth="1"/>
    <col min="13317" max="13317" width="0" style="10" hidden="1" customWidth="1"/>
    <col min="13318" max="13319" width="21.42578125" style="10" customWidth="1"/>
    <col min="13320" max="13320" width="18.5703125" style="10" customWidth="1"/>
    <col min="13321" max="13321" width="13.140625" style="10" customWidth="1"/>
    <col min="13322" max="13322" width="10.42578125" style="10" customWidth="1"/>
    <col min="13323" max="13323" width="15.5703125" style="10" customWidth="1"/>
    <col min="13324" max="13567" width="10.42578125" style="10"/>
    <col min="13568" max="13568" width="4" style="10" customWidth="1"/>
    <col min="13569" max="13569" width="4.5703125" style="10" customWidth="1"/>
    <col min="13570" max="13570" width="1.85546875" style="10" customWidth="1"/>
    <col min="13571" max="13571" width="4" style="10" customWidth="1"/>
    <col min="13572" max="13572" width="53" style="10" customWidth="1"/>
    <col min="13573" max="13573" width="0" style="10" hidden="1" customWidth="1"/>
    <col min="13574" max="13575" width="21.42578125" style="10" customWidth="1"/>
    <col min="13576" max="13576" width="18.5703125" style="10" customWidth="1"/>
    <col min="13577" max="13577" width="13.140625" style="10" customWidth="1"/>
    <col min="13578" max="13578" width="10.42578125" style="10" customWidth="1"/>
    <col min="13579" max="13579" width="15.5703125" style="10" customWidth="1"/>
    <col min="13580" max="13823" width="10.42578125" style="10"/>
    <col min="13824" max="13824" width="4" style="10" customWidth="1"/>
    <col min="13825" max="13825" width="4.5703125" style="10" customWidth="1"/>
    <col min="13826" max="13826" width="1.85546875" style="10" customWidth="1"/>
    <col min="13827" max="13827" width="4" style="10" customWidth="1"/>
    <col min="13828" max="13828" width="53" style="10" customWidth="1"/>
    <col min="13829" max="13829" width="0" style="10" hidden="1" customWidth="1"/>
    <col min="13830" max="13831" width="21.42578125" style="10" customWidth="1"/>
    <col min="13832" max="13832" width="18.5703125" style="10" customWidth="1"/>
    <col min="13833" max="13833" width="13.140625" style="10" customWidth="1"/>
    <col min="13834" max="13834" width="10.42578125" style="10" customWidth="1"/>
    <col min="13835" max="13835" width="15.5703125" style="10" customWidth="1"/>
    <col min="13836" max="14079" width="10.42578125" style="10"/>
    <col min="14080" max="14080" width="4" style="10" customWidth="1"/>
    <col min="14081" max="14081" width="4.5703125" style="10" customWidth="1"/>
    <col min="14082" max="14082" width="1.85546875" style="10" customWidth="1"/>
    <col min="14083" max="14083" width="4" style="10" customWidth="1"/>
    <col min="14084" max="14084" width="53" style="10" customWidth="1"/>
    <col min="14085" max="14085" width="0" style="10" hidden="1" customWidth="1"/>
    <col min="14086" max="14087" width="21.42578125" style="10" customWidth="1"/>
    <col min="14088" max="14088" width="18.5703125" style="10" customWidth="1"/>
    <col min="14089" max="14089" width="13.140625" style="10" customWidth="1"/>
    <col min="14090" max="14090" width="10.42578125" style="10" customWidth="1"/>
    <col min="14091" max="14091" width="15.5703125" style="10" customWidth="1"/>
    <col min="14092" max="14335" width="10.42578125" style="10"/>
    <col min="14336" max="14336" width="4" style="10" customWidth="1"/>
    <col min="14337" max="14337" width="4.5703125" style="10" customWidth="1"/>
    <col min="14338" max="14338" width="1.85546875" style="10" customWidth="1"/>
    <col min="14339" max="14339" width="4" style="10" customWidth="1"/>
    <col min="14340" max="14340" width="53" style="10" customWidth="1"/>
    <col min="14341" max="14341" width="0" style="10" hidden="1" customWidth="1"/>
    <col min="14342" max="14343" width="21.42578125" style="10" customWidth="1"/>
    <col min="14344" max="14344" width="18.5703125" style="10" customWidth="1"/>
    <col min="14345" max="14345" width="13.140625" style="10" customWidth="1"/>
    <col min="14346" max="14346" width="10.42578125" style="10" customWidth="1"/>
    <col min="14347" max="14347" width="15.5703125" style="10" customWidth="1"/>
    <col min="14348" max="14591" width="10.42578125" style="10"/>
    <col min="14592" max="14592" width="4" style="10" customWidth="1"/>
    <col min="14593" max="14593" width="4.5703125" style="10" customWidth="1"/>
    <col min="14594" max="14594" width="1.85546875" style="10" customWidth="1"/>
    <col min="14595" max="14595" width="4" style="10" customWidth="1"/>
    <col min="14596" max="14596" width="53" style="10" customWidth="1"/>
    <col min="14597" max="14597" width="0" style="10" hidden="1" customWidth="1"/>
    <col min="14598" max="14599" width="21.42578125" style="10" customWidth="1"/>
    <col min="14600" max="14600" width="18.5703125" style="10" customWidth="1"/>
    <col min="14601" max="14601" width="13.140625" style="10" customWidth="1"/>
    <col min="14602" max="14602" width="10.42578125" style="10" customWidth="1"/>
    <col min="14603" max="14603" width="15.5703125" style="10" customWidth="1"/>
    <col min="14604" max="14847" width="10.42578125" style="10"/>
    <col min="14848" max="14848" width="4" style="10" customWidth="1"/>
    <col min="14849" max="14849" width="4.5703125" style="10" customWidth="1"/>
    <col min="14850" max="14850" width="1.85546875" style="10" customWidth="1"/>
    <col min="14851" max="14851" width="4" style="10" customWidth="1"/>
    <col min="14852" max="14852" width="53" style="10" customWidth="1"/>
    <col min="14853" max="14853" width="0" style="10" hidden="1" customWidth="1"/>
    <col min="14854" max="14855" width="21.42578125" style="10" customWidth="1"/>
    <col min="14856" max="14856" width="18.5703125" style="10" customWidth="1"/>
    <col min="14857" max="14857" width="13.140625" style="10" customWidth="1"/>
    <col min="14858" max="14858" width="10.42578125" style="10" customWidth="1"/>
    <col min="14859" max="14859" width="15.5703125" style="10" customWidth="1"/>
    <col min="14860" max="15103" width="10.42578125" style="10"/>
    <col min="15104" max="15104" width="4" style="10" customWidth="1"/>
    <col min="15105" max="15105" width="4.5703125" style="10" customWidth="1"/>
    <col min="15106" max="15106" width="1.85546875" style="10" customWidth="1"/>
    <col min="15107" max="15107" width="4" style="10" customWidth="1"/>
    <col min="15108" max="15108" width="53" style="10" customWidth="1"/>
    <col min="15109" max="15109" width="0" style="10" hidden="1" customWidth="1"/>
    <col min="15110" max="15111" width="21.42578125" style="10" customWidth="1"/>
    <col min="15112" max="15112" width="18.5703125" style="10" customWidth="1"/>
    <col min="15113" max="15113" width="13.140625" style="10" customWidth="1"/>
    <col min="15114" max="15114" width="10.42578125" style="10" customWidth="1"/>
    <col min="15115" max="15115" width="15.5703125" style="10" customWidth="1"/>
    <col min="15116" max="15359" width="10.42578125" style="10"/>
    <col min="15360" max="15360" width="4" style="10" customWidth="1"/>
    <col min="15361" max="15361" width="4.5703125" style="10" customWidth="1"/>
    <col min="15362" max="15362" width="1.85546875" style="10" customWidth="1"/>
    <col min="15363" max="15363" width="4" style="10" customWidth="1"/>
    <col min="15364" max="15364" width="53" style="10" customWidth="1"/>
    <col min="15365" max="15365" width="0" style="10" hidden="1" customWidth="1"/>
    <col min="15366" max="15367" width="21.42578125" style="10" customWidth="1"/>
    <col min="15368" max="15368" width="18.5703125" style="10" customWidth="1"/>
    <col min="15369" max="15369" width="13.140625" style="10" customWidth="1"/>
    <col min="15370" max="15370" width="10.42578125" style="10" customWidth="1"/>
    <col min="15371" max="15371" width="15.5703125" style="10" customWidth="1"/>
    <col min="15372" max="15615" width="10.42578125" style="10"/>
    <col min="15616" max="15616" width="4" style="10" customWidth="1"/>
    <col min="15617" max="15617" width="4.5703125" style="10" customWidth="1"/>
    <col min="15618" max="15618" width="1.85546875" style="10" customWidth="1"/>
    <col min="15619" max="15619" width="4" style="10" customWidth="1"/>
    <col min="15620" max="15620" width="53" style="10" customWidth="1"/>
    <col min="15621" max="15621" width="0" style="10" hidden="1" customWidth="1"/>
    <col min="15622" max="15623" width="21.42578125" style="10" customWidth="1"/>
    <col min="15624" max="15624" width="18.5703125" style="10" customWidth="1"/>
    <col min="15625" max="15625" width="13.140625" style="10" customWidth="1"/>
    <col min="15626" max="15626" width="10.42578125" style="10" customWidth="1"/>
    <col min="15627" max="15627" width="15.5703125" style="10" customWidth="1"/>
    <col min="15628" max="15871" width="10.42578125" style="10"/>
    <col min="15872" max="15872" width="4" style="10" customWidth="1"/>
    <col min="15873" max="15873" width="4.5703125" style="10" customWidth="1"/>
    <col min="15874" max="15874" width="1.85546875" style="10" customWidth="1"/>
    <col min="15875" max="15875" width="4" style="10" customWidth="1"/>
    <col min="15876" max="15876" width="53" style="10" customWidth="1"/>
    <col min="15877" max="15877" width="0" style="10" hidden="1" customWidth="1"/>
    <col min="15878" max="15879" width="21.42578125" style="10" customWidth="1"/>
    <col min="15880" max="15880" width="18.5703125" style="10" customWidth="1"/>
    <col min="15881" max="15881" width="13.140625" style="10" customWidth="1"/>
    <col min="15882" max="15882" width="10.42578125" style="10" customWidth="1"/>
    <col min="15883" max="15883" width="15.5703125" style="10" customWidth="1"/>
    <col min="15884" max="16127" width="10.42578125" style="10"/>
    <col min="16128" max="16128" width="4" style="10" customWidth="1"/>
    <col min="16129" max="16129" width="4.5703125" style="10" customWidth="1"/>
    <col min="16130" max="16130" width="1.85546875" style="10" customWidth="1"/>
    <col min="16131" max="16131" width="4" style="10" customWidth="1"/>
    <col min="16132" max="16132" width="53" style="10" customWidth="1"/>
    <col min="16133" max="16133" width="0" style="10" hidden="1" customWidth="1"/>
    <col min="16134" max="16135" width="21.42578125" style="10" customWidth="1"/>
    <col min="16136" max="16136" width="18.5703125" style="10" customWidth="1"/>
    <col min="16137" max="16137" width="13.140625" style="10" customWidth="1"/>
    <col min="16138" max="16138" width="10.42578125" style="10" customWidth="1"/>
    <col min="16139" max="16139" width="15.5703125" style="10" customWidth="1"/>
    <col min="16140" max="16384" width="10.42578125" style="10"/>
  </cols>
  <sheetData>
    <row r="1" spans="1:16" s="6" customFormat="1" ht="27.95" customHeight="1" x14ac:dyDescent="0.25">
      <c r="A1" s="144" t="s">
        <v>148</v>
      </c>
      <c r="B1" s="145"/>
      <c r="C1" s="145"/>
      <c r="D1" s="145"/>
      <c r="E1" s="145"/>
      <c r="F1" s="145"/>
      <c r="G1" s="145"/>
      <c r="H1" s="145"/>
      <c r="I1" s="148" t="s">
        <v>0</v>
      </c>
      <c r="J1" s="149"/>
    </row>
    <row r="2" spans="1:16" s="6" customFormat="1" ht="42.95" customHeight="1" thickBot="1" x14ac:dyDescent="0.3">
      <c r="A2" s="146"/>
      <c r="B2" s="147"/>
      <c r="C2" s="147"/>
      <c r="D2" s="147"/>
      <c r="E2" s="147"/>
      <c r="F2" s="147"/>
      <c r="G2" s="147"/>
      <c r="H2" s="147"/>
      <c r="I2" s="150"/>
      <c r="J2" s="151"/>
    </row>
    <row r="3" spans="1:16" s="9" customFormat="1" ht="15" customHeight="1" thickBot="1" x14ac:dyDescent="0.25">
      <c r="A3" s="7"/>
      <c r="B3" s="7"/>
      <c r="C3" s="7"/>
      <c r="D3" s="7"/>
      <c r="E3" s="7"/>
      <c r="F3" s="7"/>
      <c r="G3" s="138"/>
      <c r="H3" s="8"/>
    </row>
    <row r="4" spans="1:16" ht="19.5" customHeight="1" x14ac:dyDescent="0.25">
      <c r="A4" s="152" t="s">
        <v>143</v>
      </c>
      <c r="B4" s="153"/>
      <c r="C4" s="153"/>
      <c r="D4" s="153"/>
      <c r="E4" s="153"/>
      <c r="F4" s="154"/>
      <c r="G4" s="158" t="s">
        <v>146</v>
      </c>
      <c r="H4" s="158" t="s">
        <v>147</v>
      </c>
      <c r="I4" s="160" t="s">
        <v>19</v>
      </c>
      <c r="J4" s="161"/>
    </row>
    <row r="5" spans="1:16" ht="32.25" customHeight="1" x14ac:dyDescent="0.25">
      <c r="A5" s="155"/>
      <c r="B5" s="156"/>
      <c r="C5" s="156"/>
      <c r="D5" s="156"/>
      <c r="E5" s="156"/>
      <c r="F5" s="157"/>
      <c r="G5" s="159"/>
      <c r="H5" s="159"/>
      <c r="I5" s="2" t="s">
        <v>1</v>
      </c>
      <c r="J5" s="5" t="s">
        <v>2</v>
      </c>
    </row>
    <row r="6" spans="1:16" s="15" customFormat="1" ht="27" customHeight="1" x14ac:dyDescent="0.25">
      <c r="A6" s="26" t="s">
        <v>3</v>
      </c>
      <c r="B6" s="11" t="s">
        <v>21</v>
      </c>
      <c r="C6" s="11"/>
      <c r="D6" s="11"/>
      <c r="E6" s="11"/>
      <c r="F6" s="12"/>
      <c r="G6" s="139"/>
      <c r="H6" s="13"/>
      <c r="I6" s="14"/>
      <c r="J6" s="27"/>
    </row>
    <row r="7" spans="1:16" s="15" customFormat="1" ht="27" customHeight="1" x14ac:dyDescent="0.25">
      <c r="A7" s="32"/>
      <c r="B7" s="33" t="s">
        <v>4</v>
      </c>
      <c r="C7" s="34" t="s">
        <v>22</v>
      </c>
      <c r="D7" s="34"/>
      <c r="E7" s="34"/>
      <c r="F7" s="35"/>
      <c r="G7" s="129">
        <f>G8+G9+G16+G21</f>
        <v>864317056.08000004</v>
      </c>
      <c r="H7" s="129">
        <f>H8+H9+H16+H21</f>
        <v>829352156</v>
      </c>
      <c r="I7" s="18">
        <f t="shared" ref="I7:I33" si="0">G7-H7</f>
        <v>34964900.080000043</v>
      </c>
      <c r="J7" s="118">
        <f>IF(I7=0,"-    ",I7/G7)</f>
        <v>4.0453789305719474E-2</v>
      </c>
      <c r="L7" s="23"/>
      <c r="P7" s="23"/>
    </row>
    <row r="8" spans="1:16" s="17" customFormat="1" ht="27" customHeight="1" x14ac:dyDescent="0.25">
      <c r="A8" s="36"/>
      <c r="B8" s="37"/>
      <c r="C8" s="38"/>
      <c r="D8" s="37" t="s">
        <v>9</v>
      </c>
      <c r="E8" s="38" t="s">
        <v>90</v>
      </c>
      <c r="F8" s="39"/>
      <c r="G8" s="128">
        <v>844827056.08000004</v>
      </c>
      <c r="H8" s="128">
        <v>810209393</v>
      </c>
      <c r="I8" s="16">
        <f t="shared" si="0"/>
        <v>34617663.080000043</v>
      </c>
      <c r="J8" s="119">
        <f t="shared" ref="J8:J33" si="1">IF(I8=0,"-    ",I8/G8)</f>
        <v>4.0976035072344985E-2</v>
      </c>
      <c r="P8" s="23"/>
    </row>
    <row r="9" spans="1:16" s="17" customFormat="1" ht="27" customHeight="1" x14ac:dyDescent="0.25">
      <c r="A9" s="36"/>
      <c r="B9" s="37"/>
      <c r="C9" s="38"/>
      <c r="D9" s="37" t="s">
        <v>10</v>
      </c>
      <c r="E9" s="38" t="s">
        <v>132</v>
      </c>
      <c r="F9" s="39"/>
      <c r="G9" s="128">
        <f>G10+G11+G12+G13+G14+G15</f>
        <v>19490000</v>
      </c>
      <c r="H9" s="128">
        <f>H10+H11+H12+H13+H14+H15</f>
        <v>19142763</v>
      </c>
      <c r="I9" s="16">
        <f t="shared" si="0"/>
        <v>347237</v>
      </c>
      <c r="J9" s="119">
        <f t="shared" si="1"/>
        <v>1.7816162134427913E-2</v>
      </c>
      <c r="P9" s="23"/>
    </row>
    <row r="10" spans="1:16" s="90" customFormat="1" ht="26.25" customHeight="1" x14ac:dyDescent="0.25">
      <c r="A10" s="84"/>
      <c r="B10" s="85"/>
      <c r="C10" s="86"/>
      <c r="D10" s="85"/>
      <c r="E10" s="87" t="s">
        <v>4</v>
      </c>
      <c r="F10" s="88" t="s">
        <v>105</v>
      </c>
      <c r="G10" s="130">
        <v>19490000</v>
      </c>
      <c r="H10" s="130">
        <v>18914093</v>
      </c>
      <c r="I10" s="89">
        <f t="shared" si="0"/>
        <v>575907</v>
      </c>
      <c r="J10" s="120">
        <f t="shared" si="1"/>
        <v>2.9548845561826579E-2</v>
      </c>
      <c r="P10" s="23"/>
    </row>
    <row r="11" spans="1:16" s="90" customFormat="1" ht="26.25" customHeight="1" x14ac:dyDescent="0.25">
      <c r="A11" s="84"/>
      <c r="B11" s="85"/>
      <c r="C11" s="86"/>
      <c r="D11" s="85"/>
      <c r="E11" s="87" t="s">
        <v>5</v>
      </c>
      <c r="F11" s="88" t="s">
        <v>103</v>
      </c>
      <c r="G11" s="131"/>
      <c r="H11" s="131">
        <v>0</v>
      </c>
      <c r="I11" s="89">
        <f t="shared" si="0"/>
        <v>0</v>
      </c>
      <c r="J11" s="120" t="str">
        <f t="shared" si="1"/>
        <v xml:space="preserve">-    </v>
      </c>
      <c r="P11" s="23"/>
    </row>
    <row r="12" spans="1:16" s="90" customFormat="1" ht="26.25" customHeight="1" x14ac:dyDescent="0.25">
      <c r="A12" s="84"/>
      <c r="B12" s="85"/>
      <c r="C12" s="86"/>
      <c r="D12" s="85"/>
      <c r="E12" s="87" t="s">
        <v>6</v>
      </c>
      <c r="F12" s="88" t="s">
        <v>104</v>
      </c>
      <c r="G12" s="131"/>
      <c r="H12" s="131">
        <v>0</v>
      </c>
      <c r="I12" s="89">
        <f t="shared" si="0"/>
        <v>0</v>
      </c>
      <c r="J12" s="120" t="str">
        <f t="shared" si="1"/>
        <v xml:space="preserve">-    </v>
      </c>
      <c r="P12" s="23"/>
    </row>
    <row r="13" spans="1:16" s="90" customFormat="1" ht="26.25" customHeight="1" x14ac:dyDescent="0.25">
      <c r="A13" s="84"/>
      <c r="B13" s="85"/>
      <c r="C13" s="86"/>
      <c r="D13" s="85"/>
      <c r="E13" s="87" t="s">
        <v>7</v>
      </c>
      <c r="F13" s="88" t="s">
        <v>133</v>
      </c>
      <c r="G13" s="130"/>
      <c r="H13" s="130">
        <v>0</v>
      </c>
      <c r="I13" s="89">
        <f t="shared" si="0"/>
        <v>0</v>
      </c>
      <c r="J13" s="121" t="str">
        <f>IF(I13&lt;=0,"-    ",I13/G13)</f>
        <v xml:space="preserve">-    </v>
      </c>
      <c r="P13" s="23"/>
    </row>
    <row r="14" spans="1:16" s="90" customFormat="1" ht="26.25" customHeight="1" x14ac:dyDescent="0.25">
      <c r="A14" s="84"/>
      <c r="B14" s="85"/>
      <c r="C14" s="86"/>
      <c r="D14" s="85"/>
      <c r="E14" s="87" t="s">
        <v>8</v>
      </c>
      <c r="F14" s="88" t="s">
        <v>134</v>
      </c>
      <c r="G14" s="102"/>
      <c r="H14" s="102">
        <v>0</v>
      </c>
      <c r="I14" s="89">
        <f t="shared" si="0"/>
        <v>0</v>
      </c>
      <c r="J14" s="120" t="str">
        <f>IF(I14&lt;=0,"-    ",I14/G14)</f>
        <v xml:space="preserve">-    </v>
      </c>
      <c r="P14" s="23"/>
    </row>
    <row r="15" spans="1:16" s="90" customFormat="1" ht="26.25" customHeight="1" x14ac:dyDescent="0.25">
      <c r="A15" s="84"/>
      <c r="B15" s="85"/>
      <c r="C15" s="86"/>
      <c r="D15" s="85"/>
      <c r="E15" s="87" t="s">
        <v>11</v>
      </c>
      <c r="F15" s="88" t="s">
        <v>135</v>
      </c>
      <c r="G15" s="132"/>
      <c r="H15" s="132">
        <v>228670</v>
      </c>
      <c r="I15" s="89">
        <f t="shared" si="0"/>
        <v>-228670</v>
      </c>
      <c r="J15" s="120"/>
      <c r="P15" s="23"/>
    </row>
    <row r="16" spans="1:16" s="75" customFormat="1" ht="27" customHeight="1" x14ac:dyDescent="0.25">
      <c r="A16" s="73"/>
      <c r="B16" s="70"/>
      <c r="C16" s="67"/>
      <c r="D16" s="70" t="s">
        <v>20</v>
      </c>
      <c r="E16" s="67" t="s">
        <v>36</v>
      </c>
      <c r="F16" s="74"/>
      <c r="G16" s="97">
        <f>SUM(G17:G20)</f>
        <v>0</v>
      </c>
      <c r="H16" s="97">
        <f>SUM(H17:H20)</f>
        <v>0</v>
      </c>
      <c r="I16" s="71">
        <f t="shared" si="0"/>
        <v>0</v>
      </c>
      <c r="J16" s="121" t="str">
        <f t="shared" si="1"/>
        <v xml:space="preserve">-    </v>
      </c>
      <c r="P16" s="23"/>
    </row>
    <row r="17" spans="1:16" s="75" customFormat="1" ht="27" customHeight="1" x14ac:dyDescent="0.25">
      <c r="A17" s="73"/>
      <c r="B17" s="70"/>
      <c r="C17" s="67"/>
      <c r="D17" s="67"/>
      <c r="E17" s="76" t="s">
        <v>4</v>
      </c>
      <c r="F17" s="41" t="s">
        <v>37</v>
      </c>
      <c r="G17" s="97"/>
      <c r="H17" s="97"/>
      <c r="I17" s="71">
        <f t="shared" si="0"/>
        <v>0</v>
      </c>
      <c r="J17" s="121" t="str">
        <f t="shared" si="1"/>
        <v xml:space="preserve">-    </v>
      </c>
      <c r="P17" s="23"/>
    </row>
    <row r="18" spans="1:16" s="75" customFormat="1" ht="27" customHeight="1" x14ac:dyDescent="0.25">
      <c r="A18" s="73"/>
      <c r="B18" s="70"/>
      <c r="C18" s="67"/>
      <c r="D18" s="67"/>
      <c r="E18" s="76" t="s">
        <v>5</v>
      </c>
      <c r="F18" s="41" t="s">
        <v>38</v>
      </c>
      <c r="G18" s="97"/>
      <c r="H18" s="97"/>
      <c r="I18" s="71">
        <f t="shared" si="0"/>
        <v>0</v>
      </c>
      <c r="J18" s="121" t="str">
        <f t="shared" si="1"/>
        <v xml:space="preserve">-    </v>
      </c>
      <c r="P18" s="23"/>
    </row>
    <row r="19" spans="1:16" s="75" customFormat="1" ht="27" customHeight="1" x14ac:dyDescent="0.25">
      <c r="A19" s="73"/>
      <c r="B19" s="70"/>
      <c r="C19" s="67"/>
      <c r="D19" s="67"/>
      <c r="E19" s="76" t="s">
        <v>6</v>
      </c>
      <c r="F19" s="41" t="s">
        <v>91</v>
      </c>
      <c r="G19" s="97"/>
      <c r="H19" s="97"/>
      <c r="I19" s="71">
        <f t="shared" si="0"/>
        <v>0</v>
      </c>
      <c r="J19" s="121" t="str">
        <f t="shared" si="1"/>
        <v xml:space="preserve">-    </v>
      </c>
      <c r="P19" s="23"/>
    </row>
    <row r="20" spans="1:16" s="75" customFormat="1" ht="27" customHeight="1" x14ac:dyDescent="0.25">
      <c r="A20" s="73"/>
      <c r="B20" s="70"/>
      <c r="C20" s="67"/>
      <c r="D20" s="67"/>
      <c r="E20" s="76" t="s">
        <v>7</v>
      </c>
      <c r="F20" s="41" t="s">
        <v>39</v>
      </c>
      <c r="G20" s="97"/>
      <c r="H20" s="97"/>
      <c r="I20" s="71">
        <f t="shared" si="0"/>
        <v>0</v>
      </c>
      <c r="J20" s="121" t="str">
        <f t="shared" si="1"/>
        <v xml:space="preserve">-    </v>
      </c>
      <c r="P20" s="23"/>
    </row>
    <row r="21" spans="1:16" s="75" customFormat="1" ht="27" customHeight="1" x14ac:dyDescent="0.25">
      <c r="A21" s="73"/>
      <c r="B21" s="70"/>
      <c r="C21" s="67"/>
      <c r="D21" s="70" t="s">
        <v>25</v>
      </c>
      <c r="E21" s="67" t="s">
        <v>136</v>
      </c>
      <c r="F21" s="68"/>
      <c r="G21" s="97"/>
      <c r="H21" s="97"/>
      <c r="I21" s="71">
        <f t="shared" si="0"/>
        <v>0</v>
      </c>
      <c r="J21" s="121" t="str">
        <f>IF(I21&lt;=0,"-    ",I21/G21)</f>
        <v xml:space="preserve">-    </v>
      </c>
      <c r="P21" s="23"/>
    </row>
    <row r="22" spans="1:16" s="79" customFormat="1" ht="27" customHeight="1" x14ac:dyDescent="0.25">
      <c r="A22" s="64"/>
      <c r="B22" s="65" t="s">
        <v>5</v>
      </c>
      <c r="C22" s="77" t="s">
        <v>100</v>
      </c>
      <c r="D22" s="77"/>
      <c r="E22" s="77"/>
      <c r="F22" s="78"/>
      <c r="G22" s="98">
        <v>-2000000</v>
      </c>
      <c r="H22" s="98"/>
      <c r="I22" s="66">
        <f t="shared" si="0"/>
        <v>-2000000</v>
      </c>
      <c r="J22" s="122">
        <f>IF(G22=0,"-    ",I22/G22)</f>
        <v>1</v>
      </c>
      <c r="P22" s="23"/>
    </row>
    <row r="23" spans="1:16" s="79" customFormat="1" ht="27" customHeight="1" x14ac:dyDescent="0.25">
      <c r="A23" s="64"/>
      <c r="B23" s="65" t="s">
        <v>6</v>
      </c>
      <c r="C23" s="77" t="s">
        <v>101</v>
      </c>
      <c r="D23" s="77"/>
      <c r="E23" s="77"/>
      <c r="F23" s="78"/>
      <c r="G23" s="98">
        <v>8811205.7200000007</v>
      </c>
      <c r="H23" s="98">
        <v>933800</v>
      </c>
      <c r="I23" s="66">
        <f t="shared" si="0"/>
        <v>7877405.7200000007</v>
      </c>
      <c r="J23" s="122">
        <f t="shared" si="1"/>
        <v>0.89402131448589084</v>
      </c>
      <c r="P23" s="23"/>
    </row>
    <row r="24" spans="1:16" s="79" customFormat="1" ht="27" customHeight="1" x14ac:dyDescent="0.25">
      <c r="A24" s="80"/>
      <c r="B24" s="65" t="s">
        <v>7</v>
      </c>
      <c r="C24" s="77" t="s">
        <v>137</v>
      </c>
      <c r="D24" s="77"/>
      <c r="E24" s="77"/>
      <c r="F24" s="78"/>
      <c r="G24" s="98">
        <f>SUM(G25:G27)</f>
        <v>41500403.969999999</v>
      </c>
      <c r="H24" s="98">
        <f>SUM(H25:H27)</f>
        <v>34156260</v>
      </c>
      <c r="I24" s="66">
        <f t="shared" si="0"/>
        <v>7344143.9699999988</v>
      </c>
      <c r="J24" s="122">
        <f>IF(I24=0,"-    ",I24/G24)</f>
        <v>0.17696560195676569</v>
      </c>
      <c r="P24" s="23"/>
    </row>
    <row r="25" spans="1:16" s="75" customFormat="1" ht="27" customHeight="1" x14ac:dyDescent="0.25">
      <c r="A25" s="73"/>
      <c r="B25" s="70"/>
      <c r="C25" s="67"/>
      <c r="D25" s="70" t="s">
        <v>9</v>
      </c>
      <c r="E25" s="67" t="s">
        <v>138</v>
      </c>
      <c r="F25" s="68"/>
      <c r="G25" s="97">
        <v>38168323</v>
      </c>
      <c r="H25" s="97">
        <v>28018351</v>
      </c>
      <c r="I25" s="71">
        <f>G25-H25</f>
        <v>10149972</v>
      </c>
      <c r="J25" s="121">
        <f>IF(I25=0,"-    ",I25/G25)</f>
        <v>0.26592659048709055</v>
      </c>
      <c r="P25" s="23"/>
    </row>
    <row r="26" spans="1:16" s="75" customFormat="1" ht="27" customHeight="1" x14ac:dyDescent="0.25">
      <c r="A26" s="73"/>
      <c r="B26" s="70"/>
      <c r="C26" s="67"/>
      <c r="D26" s="70" t="s">
        <v>10</v>
      </c>
      <c r="E26" s="67" t="s">
        <v>87</v>
      </c>
      <c r="F26" s="68"/>
      <c r="G26" s="97">
        <v>1810000</v>
      </c>
      <c r="H26" s="97">
        <v>1600399</v>
      </c>
      <c r="I26" s="71">
        <f>G26-H26</f>
        <v>209601</v>
      </c>
      <c r="J26" s="121">
        <f>IF(I26=0,"-    ",I26/G26)</f>
        <v>0.11580165745856354</v>
      </c>
      <c r="P26" s="23"/>
    </row>
    <row r="27" spans="1:16" s="17" customFormat="1" ht="27" customHeight="1" x14ac:dyDescent="0.25">
      <c r="A27" s="36"/>
      <c r="B27" s="37"/>
      <c r="C27" s="38"/>
      <c r="D27" s="37" t="s">
        <v>20</v>
      </c>
      <c r="E27" s="38" t="s">
        <v>86</v>
      </c>
      <c r="F27" s="40"/>
      <c r="G27" s="128">
        <f>41500403.74-38168322.77-1810000</f>
        <v>1522080.9699999988</v>
      </c>
      <c r="H27" s="128">
        <v>4537510</v>
      </c>
      <c r="I27" s="16">
        <f>G27-H27</f>
        <v>-3015429.0300000012</v>
      </c>
      <c r="J27" s="119">
        <f>IF(I27=0,"-    ",I27/G27)</f>
        <v>-1.9811226139960239</v>
      </c>
      <c r="P27" s="23"/>
    </row>
    <row r="28" spans="1:16" s="15" customFormat="1" ht="27" customHeight="1" x14ac:dyDescent="0.25">
      <c r="A28" s="42"/>
      <c r="B28" s="33" t="s">
        <v>8</v>
      </c>
      <c r="C28" s="34" t="s">
        <v>85</v>
      </c>
      <c r="D28" s="34"/>
      <c r="E28" s="34"/>
      <c r="F28" s="35"/>
      <c r="G28" s="129">
        <v>2550094.9</v>
      </c>
      <c r="H28" s="129">
        <v>1053323</v>
      </c>
      <c r="I28" s="18">
        <f t="shared" si="0"/>
        <v>1496771.9</v>
      </c>
      <c r="J28" s="118">
        <f t="shared" si="1"/>
        <v>0.58694752889392465</v>
      </c>
      <c r="P28" s="23"/>
    </row>
    <row r="29" spans="1:16" s="15" customFormat="1" ht="27" customHeight="1" x14ac:dyDescent="0.25">
      <c r="A29" s="42"/>
      <c r="B29" s="33" t="s">
        <v>11</v>
      </c>
      <c r="C29" s="34" t="s">
        <v>139</v>
      </c>
      <c r="D29" s="34"/>
      <c r="E29" s="34"/>
      <c r="F29" s="35"/>
      <c r="G29" s="129">
        <v>2669206.5499999998</v>
      </c>
      <c r="H29" s="129">
        <v>1668448</v>
      </c>
      <c r="I29" s="18">
        <f t="shared" si="0"/>
        <v>1000758.5499999998</v>
      </c>
      <c r="J29" s="118">
        <f t="shared" si="1"/>
        <v>0.37492735434805519</v>
      </c>
      <c r="M29" s="23"/>
      <c r="P29" s="23"/>
    </row>
    <row r="30" spans="1:16" s="15" customFormat="1" ht="27" customHeight="1" x14ac:dyDescent="0.25">
      <c r="A30" s="42"/>
      <c r="B30" s="33" t="s">
        <v>12</v>
      </c>
      <c r="C30" s="34" t="s">
        <v>92</v>
      </c>
      <c r="D30" s="34"/>
      <c r="E30" s="34"/>
      <c r="F30" s="35"/>
      <c r="G30" s="129">
        <v>15402016.52</v>
      </c>
      <c r="H30" s="129">
        <v>13294376</v>
      </c>
      <c r="I30" s="18">
        <f t="shared" si="0"/>
        <v>2107640.5199999996</v>
      </c>
      <c r="J30" s="118">
        <f t="shared" si="1"/>
        <v>0.13684185556242992</v>
      </c>
      <c r="P30" s="23"/>
    </row>
    <row r="31" spans="1:16" s="15" customFormat="1" ht="29.25" customHeight="1" x14ac:dyDescent="0.25">
      <c r="A31" s="64"/>
      <c r="B31" s="65" t="s">
        <v>13</v>
      </c>
      <c r="C31" s="96" t="s">
        <v>89</v>
      </c>
      <c r="D31" s="94"/>
      <c r="E31" s="94"/>
      <c r="F31" s="95"/>
      <c r="G31" s="98"/>
      <c r="H31" s="98"/>
      <c r="I31" s="66">
        <f t="shared" si="0"/>
        <v>0</v>
      </c>
      <c r="J31" s="122" t="str">
        <f t="shared" si="1"/>
        <v xml:space="preserve">-    </v>
      </c>
      <c r="P31" s="23"/>
    </row>
    <row r="32" spans="1:16" s="15" customFormat="1" ht="27" customHeight="1" x14ac:dyDescent="0.25">
      <c r="A32" s="42"/>
      <c r="B32" s="33" t="s">
        <v>17</v>
      </c>
      <c r="C32" s="34" t="s">
        <v>40</v>
      </c>
      <c r="D32" s="34"/>
      <c r="E32" s="34"/>
      <c r="F32" s="35"/>
      <c r="G32" s="129">
        <v>927138.95</v>
      </c>
      <c r="H32" s="129">
        <v>806541</v>
      </c>
      <c r="I32" s="18">
        <f t="shared" si="0"/>
        <v>120597.94999999995</v>
      </c>
      <c r="J32" s="118">
        <f t="shared" si="1"/>
        <v>0.13007537866896862</v>
      </c>
      <c r="P32" s="23"/>
    </row>
    <row r="33" spans="1:16" s="15" customFormat="1" ht="27" customHeight="1" x14ac:dyDescent="0.25">
      <c r="A33" s="43"/>
      <c r="B33" s="168" t="s">
        <v>74</v>
      </c>
      <c r="C33" s="168"/>
      <c r="D33" s="168"/>
      <c r="E33" s="168"/>
      <c r="F33" s="169"/>
      <c r="G33" s="99">
        <f>G7+G22+G23+G24+SUM(G28:G32)</f>
        <v>934177122.69000006</v>
      </c>
      <c r="H33" s="99">
        <f>H7+H22+H23+H24+SUM(H28:H32)</f>
        <v>881264904</v>
      </c>
      <c r="I33" s="29">
        <f t="shared" si="0"/>
        <v>52912218.690000057</v>
      </c>
      <c r="J33" s="123">
        <f t="shared" si="1"/>
        <v>5.6640456509614821E-2</v>
      </c>
      <c r="L33" s="101"/>
      <c r="M33" s="101"/>
      <c r="P33" s="23"/>
    </row>
    <row r="34" spans="1:16" s="17" customFormat="1" ht="9" customHeight="1" x14ac:dyDescent="0.25">
      <c r="A34" s="44"/>
      <c r="B34" s="37"/>
      <c r="C34" s="38"/>
      <c r="D34" s="38"/>
      <c r="E34" s="38"/>
      <c r="F34" s="39"/>
      <c r="G34" s="128"/>
      <c r="H34" s="128"/>
      <c r="I34" s="16"/>
      <c r="J34" s="119"/>
      <c r="P34" s="23"/>
    </row>
    <row r="35" spans="1:16" s="15" customFormat="1" ht="27" customHeight="1" x14ac:dyDescent="0.25">
      <c r="A35" s="32" t="s">
        <v>14</v>
      </c>
      <c r="B35" s="103" t="s">
        <v>23</v>
      </c>
      <c r="C35" s="104"/>
      <c r="D35" s="104"/>
      <c r="E35" s="104"/>
      <c r="F35" s="46"/>
      <c r="G35" s="129"/>
      <c r="H35" s="129"/>
      <c r="I35" s="18"/>
      <c r="J35" s="118"/>
      <c r="P35" s="23"/>
    </row>
    <row r="36" spans="1:16" s="15" customFormat="1" ht="27" customHeight="1" x14ac:dyDescent="0.25">
      <c r="A36" s="42"/>
      <c r="B36" s="33" t="s">
        <v>4</v>
      </c>
      <c r="C36" s="34" t="s">
        <v>24</v>
      </c>
      <c r="D36" s="47"/>
      <c r="E36" s="34"/>
      <c r="F36" s="35"/>
      <c r="G36" s="129">
        <f>SUM(G37:G38)</f>
        <v>114548099.57000001</v>
      </c>
      <c r="H36" s="129">
        <f>SUM(H37:H38)</f>
        <v>109412047</v>
      </c>
      <c r="I36" s="18">
        <f t="shared" ref="I36:I83" si="2">G36-H36</f>
        <v>5136052.5700000077</v>
      </c>
      <c r="J36" s="118">
        <f t="shared" ref="J36:J83" si="3">IF(I36=0,"-    ",I36/G36)</f>
        <v>4.4837518817685676E-2</v>
      </c>
      <c r="P36" s="23"/>
    </row>
    <row r="37" spans="1:16" s="17" customFormat="1" ht="27" customHeight="1" x14ac:dyDescent="0.25">
      <c r="A37" s="36"/>
      <c r="B37" s="37"/>
      <c r="C37" s="38"/>
      <c r="D37" s="37" t="s">
        <v>9</v>
      </c>
      <c r="E37" s="38" t="s">
        <v>41</v>
      </c>
      <c r="F37" s="39"/>
      <c r="G37" s="128">
        <v>113370188.89</v>
      </c>
      <c r="H37" s="128">
        <v>108145279</v>
      </c>
      <c r="I37" s="16">
        <f t="shared" si="2"/>
        <v>5224909.8900000006</v>
      </c>
      <c r="J37" s="119">
        <f t="shared" si="3"/>
        <v>4.6087158724500213E-2</v>
      </c>
      <c r="P37" s="23"/>
    </row>
    <row r="38" spans="1:16" s="17" customFormat="1" ht="27" customHeight="1" x14ac:dyDescent="0.25">
      <c r="A38" s="36"/>
      <c r="B38" s="37"/>
      <c r="C38" s="38"/>
      <c r="D38" s="37" t="s">
        <v>10</v>
      </c>
      <c r="E38" s="38" t="s">
        <v>42</v>
      </c>
      <c r="F38" s="39"/>
      <c r="G38" s="128">
        <v>1177910.68</v>
      </c>
      <c r="H38" s="128">
        <v>1266768</v>
      </c>
      <c r="I38" s="16">
        <f t="shared" si="2"/>
        <v>-88857.320000000065</v>
      </c>
      <c r="J38" s="119">
        <f t="shared" si="3"/>
        <v>-7.5436381984413339E-2</v>
      </c>
      <c r="P38" s="23"/>
    </row>
    <row r="39" spans="1:16" s="15" customFormat="1" ht="27" customHeight="1" x14ac:dyDescent="0.25">
      <c r="A39" s="42"/>
      <c r="B39" s="33" t="s">
        <v>5</v>
      </c>
      <c r="C39" s="34" t="s">
        <v>140</v>
      </c>
      <c r="D39" s="47"/>
      <c r="E39" s="34"/>
      <c r="F39" s="35"/>
      <c r="G39" s="129">
        <f>SUM(G40:G56)</f>
        <v>471917745.44999993</v>
      </c>
      <c r="H39" s="129">
        <f>SUM(H40:H56)</f>
        <v>451618770</v>
      </c>
      <c r="I39" s="18">
        <f t="shared" si="2"/>
        <v>20298975.449999928</v>
      </c>
      <c r="J39" s="118">
        <f t="shared" si="3"/>
        <v>4.3013799853285281E-2</v>
      </c>
      <c r="M39" s="23"/>
      <c r="P39" s="23"/>
    </row>
    <row r="40" spans="1:16" s="17" customFormat="1" ht="27" customHeight="1" x14ac:dyDescent="0.25">
      <c r="A40" s="44"/>
      <c r="B40" s="37"/>
      <c r="C40" s="38"/>
      <c r="D40" s="37" t="s">
        <v>9</v>
      </c>
      <c r="E40" s="38" t="s">
        <v>93</v>
      </c>
      <c r="F40" s="39"/>
      <c r="G40" s="128">
        <v>50805978.210000001</v>
      </c>
      <c r="H40" s="128">
        <v>51115159</v>
      </c>
      <c r="I40" s="16">
        <f t="shared" si="2"/>
        <v>-309180.78999999911</v>
      </c>
      <c r="J40" s="119">
        <f t="shared" si="3"/>
        <v>-6.0855198717371392E-3</v>
      </c>
      <c r="P40" s="23"/>
    </row>
    <row r="41" spans="1:16" s="17" customFormat="1" ht="27" customHeight="1" x14ac:dyDescent="0.25">
      <c r="A41" s="44"/>
      <c r="B41" s="37"/>
      <c r="C41" s="38"/>
      <c r="D41" s="37" t="s">
        <v>10</v>
      </c>
      <c r="E41" s="38" t="s">
        <v>94</v>
      </c>
      <c r="F41" s="39"/>
      <c r="G41" s="128">
        <v>63514103.210000001</v>
      </c>
      <c r="H41" s="128">
        <v>58966400</v>
      </c>
      <c r="I41" s="16">
        <f t="shared" si="2"/>
        <v>4547703.2100000009</v>
      </c>
      <c r="J41" s="119">
        <f t="shared" si="3"/>
        <v>7.1601470857010949E-2</v>
      </c>
      <c r="P41" s="23"/>
    </row>
    <row r="42" spans="1:16" s="17" customFormat="1" ht="27" customHeight="1" x14ac:dyDescent="0.25">
      <c r="A42" s="44"/>
      <c r="B42" s="37"/>
      <c r="C42" s="105"/>
      <c r="D42" s="70" t="s">
        <v>20</v>
      </c>
      <c r="E42" s="67" t="s">
        <v>121</v>
      </c>
      <c r="F42" s="68"/>
      <c r="G42" s="128">
        <v>72834900.209999993</v>
      </c>
      <c r="H42" s="128">
        <v>70601385</v>
      </c>
      <c r="I42" s="16">
        <f t="shared" si="2"/>
        <v>2233515.2099999934</v>
      </c>
      <c r="J42" s="119">
        <f t="shared" si="3"/>
        <v>3.0665453011677762E-2</v>
      </c>
      <c r="P42" s="23"/>
    </row>
    <row r="43" spans="1:16" s="17" customFormat="1" ht="27" customHeight="1" x14ac:dyDescent="0.25">
      <c r="A43" s="44"/>
      <c r="B43" s="37"/>
      <c r="C43" s="105"/>
      <c r="D43" s="70" t="s">
        <v>25</v>
      </c>
      <c r="E43" s="67" t="s">
        <v>125</v>
      </c>
      <c r="F43" s="68"/>
      <c r="G43" s="128">
        <v>12274130.99</v>
      </c>
      <c r="H43" s="128">
        <v>11277064</v>
      </c>
      <c r="I43" s="16">
        <f t="shared" si="2"/>
        <v>997066.99000000022</v>
      </c>
      <c r="J43" s="119">
        <f t="shared" si="3"/>
        <v>8.1233204274284862E-2</v>
      </c>
      <c r="P43" s="23"/>
    </row>
    <row r="44" spans="1:16" s="17" customFormat="1" ht="27" customHeight="1" x14ac:dyDescent="0.25">
      <c r="A44" s="44"/>
      <c r="B44" s="37"/>
      <c r="C44" s="105"/>
      <c r="D44" s="70" t="s">
        <v>27</v>
      </c>
      <c r="E44" s="67" t="s">
        <v>124</v>
      </c>
      <c r="F44" s="68"/>
      <c r="G44" s="128">
        <v>18934057</v>
      </c>
      <c r="H44" s="128">
        <v>15018769</v>
      </c>
      <c r="I44" s="16">
        <f t="shared" si="2"/>
        <v>3915288</v>
      </c>
      <c r="J44" s="119">
        <f t="shared" si="3"/>
        <v>0.20678547656215465</v>
      </c>
      <c r="P44" s="23"/>
    </row>
    <row r="45" spans="1:16" s="17" customFormat="1" ht="27" customHeight="1" x14ac:dyDescent="0.25">
      <c r="A45" s="69"/>
      <c r="B45" s="70"/>
      <c r="C45" s="106"/>
      <c r="D45" s="70" t="s">
        <v>43</v>
      </c>
      <c r="E45" s="67" t="s">
        <v>123</v>
      </c>
      <c r="F45" s="68"/>
      <c r="G45" s="97">
        <v>15867108.720000001</v>
      </c>
      <c r="H45" s="97">
        <v>13011664</v>
      </c>
      <c r="I45" s="71">
        <f t="shared" si="2"/>
        <v>2855444.7200000007</v>
      </c>
      <c r="J45" s="121">
        <f t="shared" si="3"/>
        <v>0.1799599895852986</v>
      </c>
      <c r="P45" s="23"/>
    </row>
    <row r="46" spans="1:16" s="17" customFormat="1" ht="27" customHeight="1" x14ac:dyDescent="0.25">
      <c r="A46" s="44"/>
      <c r="B46" s="37"/>
      <c r="C46" s="105"/>
      <c r="D46" s="70" t="s">
        <v>44</v>
      </c>
      <c r="E46" s="67" t="s">
        <v>122</v>
      </c>
      <c r="F46" s="68"/>
      <c r="G46" s="128">
        <v>119831268.41</v>
      </c>
      <c r="H46" s="128">
        <v>114819647</v>
      </c>
      <c r="I46" s="16">
        <f t="shared" si="2"/>
        <v>5011621.4099999964</v>
      </c>
      <c r="J46" s="119">
        <f t="shared" si="3"/>
        <v>4.1822317968402425E-2</v>
      </c>
      <c r="P46" s="23"/>
    </row>
    <row r="47" spans="1:16" s="17" customFormat="1" ht="27" customHeight="1" x14ac:dyDescent="0.25">
      <c r="A47" s="44"/>
      <c r="B47" s="37"/>
      <c r="C47" s="105"/>
      <c r="D47" s="70" t="s">
        <v>45</v>
      </c>
      <c r="E47" s="67" t="s">
        <v>118</v>
      </c>
      <c r="F47" s="68"/>
      <c r="G47" s="128">
        <v>7194684.5</v>
      </c>
      <c r="H47" s="128">
        <v>7637093</v>
      </c>
      <c r="I47" s="16">
        <f t="shared" si="2"/>
        <v>-442408.5</v>
      </c>
      <c r="J47" s="119">
        <f t="shared" si="3"/>
        <v>-6.1491021600738709E-2</v>
      </c>
      <c r="P47" s="23"/>
    </row>
    <row r="48" spans="1:16" s="17" customFormat="1" ht="27" customHeight="1" x14ac:dyDescent="0.25">
      <c r="A48" s="44"/>
      <c r="B48" s="37"/>
      <c r="C48" s="105"/>
      <c r="D48" s="70" t="s">
        <v>46</v>
      </c>
      <c r="E48" s="67" t="s">
        <v>106</v>
      </c>
      <c r="F48" s="68"/>
      <c r="G48" s="128">
        <v>35071080.950000003</v>
      </c>
      <c r="H48" s="128">
        <v>32417594</v>
      </c>
      <c r="I48" s="16">
        <f t="shared" si="2"/>
        <v>2653486.950000003</v>
      </c>
      <c r="J48" s="119">
        <f t="shared" si="3"/>
        <v>7.5660255632924903E-2</v>
      </c>
      <c r="P48" s="23"/>
    </row>
    <row r="49" spans="1:16" s="17" customFormat="1" ht="27" customHeight="1" x14ac:dyDescent="0.25">
      <c r="A49" s="44"/>
      <c r="B49" s="37"/>
      <c r="C49" s="105"/>
      <c r="D49" s="70" t="s">
        <v>47</v>
      </c>
      <c r="E49" s="67" t="s">
        <v>107</v>
      </c>
      <c r="F49" s="68"/>
      <c r="G49" s="128">
        <v>393527.28</v>
      </c>
      <c r="H49" s="128">
        <v>489714</v>
      </c>
      <c r="I49" s="16">
        <f t="shared" si="2"/>
        <v>-96186.719999999972</v>
      </c>
      <c r="J49" s="119">
        <f t="shared" si="3"/>
        <v>-0.24442198772090201</v>
      </c>
      <c r="P49" s="23"/>
    </row>
    <row r="50" spans="1:16" s="17" customFormat="1" ht="27" customHeight="1" x14ac:dyDescent="0.25">
      <c r="A50" s="44"/>
      <c r="B50" s="37"/>
      <c r="C50" s="105"/>
      <c r="D50" s="70" t="s">
        <v>48</v>
      </c>
      <c r="E50" s="67" t="s">
        <v>108</v>
      </c>
      <c r="F50" s="68"/>
      <c r="G50" s="128">
        <v>2568277.25</v>
      </c>
      <c r="H50" s="128">
        <v>2665126</v>
      </c>
      <c r="I50" s="16">
        <f t="shared" si="2"/>
        <v>-96848.75</v>
      </c>
      <c r="J50" s="119">
        <f t="shared" si="3"/>
        <v>-3.7709616436465337E-2</v>
      </c>
      <c r="P50" s="23"/>
    </row>
    <row r="51" spans="1:16" s="17" customFormat="1" ht="27" customHeight="1" x14ac:dyDescent="0.25">
      <c r="A51" s="44"/>
      <c r="B51" s="37"/>
      <c r="C51" s="105"/>
      <c r="D51" s="70" t="s">
        <v>109</v>
      </c>
      <c r="E51" s="67" t="s">
        <v>110</v>
      </c>
      <c r="F51" s="68"/>
      <c r="G51" s="128">
        <v>24945007.850000001</v>
      </c>
      <c r="H51" s="128">
        <v>28241176</v>
      </c>
      <c r="I51" s="16">
        <f t="shared" si="2"/>
        <v>-3296168.1499999985</v>
      </c>
      <c r="J51" s="119">
        <f t="shared" si="3"/>
        <v>-0.13213738675973191</v>
      </c>
      <c r="P51" s="23"/>
    </row>
    <row r="52" spans="1:16" s="17" customFormat="1" ht="27" customHeight="1" x14ac:dyDescent="0.25">
      <c r="A52" s="44"/>
      <c r="B52" s="37"/>
      <c r="C52" s="105"/>
      <c r="D52" s="70" t="s">
        <v>111</v>
      </c>
      <c r="E52" s="67" t="s">
        <v>112</v>
      </c>
      <c r="F52" s="68"/>
      <c r="G52" s="128">
        <v>1421514.32</v>
      </c>
      <c r="H52" s="128">
        <v>1387755</v>
      </c>
      <c r="I52" s="16">
        <f t="shared" si="2"/>
        <v>33759.320000000065</v>
      </c>
      <c r="J52" s="119">
        <f t="shared" si="3"/>
        <v>2.374884271303019E-2</v>
      </c>
      <c r="P52" s="23"/>
    </row>
    <row r="53" spans="1:16" s="17" customFormat="1" ht="27" customHeight="1" x14ac:dyDescent="0.25">
      <c r="A53" s="44"/>
      <c r="B53" s="37"/>
      <c r="C53" s="105"/>
      <c r="D53" s="70" t="s">
        <v>113</v>
      </c>
      <c r="E53" s="67" t="s">
        <v>114</v>
      </c>
      <c r="F53" s="68"/>
      <c r="G53" s="128">
        <v>20363889.890000001</v>
      </c>
      <c r="H53" s="128">
        <v>19359556</v>
      </c>
      <c r="I53" s="16">
        <f t="shared" si="2"/>
        <v>1004333.8900000006</v>
      </c>
      <c r="J53" s="119">
        <f t="shared" si="3"/>
        <v>4.9319353788747113E-2</v>
      </c>
      <c r="P53" s="23"/>
    </row>
    <row r="54" spans="1:16" s="17" customFormat="1" ht="27" customHeight="1" x14ac:dyDescent="0.25">
      <c r="A54" s="44"/>
      <c r="B54" s="107"/>
      <c r="C54" s="108"/>
      <c r="D54" s="70" t="s">
        <v>115</v>
      </c>
      <c r="E54" s="109" t="s">
        <v>141</v>
      </c>
      <c r="F54" s="74"/>
      <c r="G54" s="128">
        <v>7260226.6500000004</v>
      </c>
      <c r="H54" s="128">
        <v>7208507</v>
      </c>
      <c r="I54" s="16">
        <f t="shared" si="2"/>
        <v>51719.650000000373</v>
      </c>
      <c r="J54" s="119">
        <f t="shared" si="3"/>
        <v>7.1236963380475688E-3</v>
      </c>
      <c r="L54" s="19"/>
      <c r="P54" s="23"/>
    </row>
    <row r="55" spans="1:16" s="17" customFormat="1" ht="27" customHeight="1" x14ac:dyDescent="0.25">
      <c r="A55" s="44"/>
      <c r="B55" s="107"/>
      <c r="C55" s="108"/>
      <c r="D55" s="70" t="s">
        <v>116</v>
      </c>
      <c r="E55" s="109" t="s">
        <v>119</v>
      </c>
      <c r="F55" s="74"/>
      <c r="G55" s="128">
        <v>18637990.010000002</v>
      </c>
      <c r="H55" s="128">
        <v>17402161</v>
      </c>
      <c r="I55" s="16">
        <f t="shared" si="2"/>
        <v>1235829.0100000016</v>
      </c>
      <c r="J55" s="119">
        <f t="shared" si="3"/>
        <v>6.6306989612985714E-2</v>
      </c>
      <c r="L55" s="19"/>
      <c r="P55" s="23"/>
    </row>
    <row r="56" spans="1:16" s="17" customFormat="1" ht="27" customHeight="1" x14ac:dyDescent="0.25">
      <c r="A56" s="44"/>
      <c r="B56" s="107"/>
      <c r="C56" s="108"/>
      <c r="D56" s="70" t="s">
        <v>117</v>
      </c>
      <c r="E56" s="109" t="s">
        <v>120</v>
      </c>
      <c r="F56" s="74"/>
      <c r="G56" s="128"/>
      <c r="H56" s="128"/>
      <c r="I56" s="16">
        <f t="shared" si="2"/>
        <v>0</v>
      </c>
      <c r="J56" s="119" t="str">
        <f t="shared" si="3"/>
        <v xml:space="preserve">-    </v>
      </c>
      <c r="L56" s="19"/>
      <c r="P56" s="23"/>
    </row>
    <row r="57" spans="1:16" s="17" customFormat="1" ht="27" customHeight="1" x14ac:dyDescent="0.25">
      <c r="A57" s="44"/>
      <c r="B57" s="33" t="s">
        <v>6</v>
      </c>
      <c r="C57" s="34" t="s">
        <v>95</v>
      </c>
      <c r="D57" s="110"/>
      <c r="E57" s="111"/>
      <c r="F57" s="82"/>
      <c r="G57" s="129">
        <f>SUM(G58:G60)</f>
        <v>38359261.910000004</v>
      </c>
      <c r="H57" s="129">
        <f>SUM(H58:H60)</f>
        <v>40378599</v>
      </c>
      <c r="I57" s="18">
        <f t="shared" si="2"/>
        <v>-2019337.0899999961</v>
      </c>
      <c r="J57" s="118">
        <f t="shared" si="3"/>
        <v>-5.2642751436089763E-2</v>
      </c>
      <c r="L57" s="19"/>
      <c r="P57" s="23"/>
    </row>
    <row r="58" spans="1:16" s="75" customFormat="1" ht="27" customHeight="1" x14ac:dyDescent="0.25">
      <c r="A58" s="69"/>
      <c r="B58" s="65"/>
      <c r="C58" s="77"/>
      <c r="D58" s="70" t="s">
        <v>9</v>
      </c>
      <c r="E58" s="109" t="s">
        <v>142</v>
      </c>
      <c r="F58" s="91"/>
      <c r="G58" s="97">
        <v>38175324.700000003</v>
      </c>
      <c r="H58" s="97">
        <v>39484598</v>
      </c>
      <c r="I58" s="71">
        <f t="shared" si="2"/>
        <v>-1309273.299999997</v>
      </c>
      <c r="J58" s="121">
        <f t="shared" si="3"/>
        <v>-3.4296323876454073E-2</v>
      </c>
      <c r="L58" s="92"/>
      <c r="P58" s="23"/>
    </row>
    <row r="59" spans="1:16" s="75" customFormat="1" ht="27" customHeight="1" x14ac:dyDescent="0.25">
      <c r="A59" s="69"/>
      <c r="B59" s="93"/>
      <c r="C59" s="70"/>
      <c r="D59" s="70" t="s">
        <v>10</v>
      </c>
      <c r="E59" s="109" t="s">
        <v>126</v>
      </c>
      <c r="F59" s="91"/>
      <c r="G59" s="97">
        <v>46858.5</v>
      </c>
      <c r="H59" s="97">
        <v>798389</v>
      </c>
      <c r="I59" s="71">
        <f t="shared" si="2"/>
        <v>-751530.5</v>
      </c>
      <c r="J59" s="121">
        <f t="shared" si="3"/>
        <v>-16.03829614691038</v>
      </c>
      <c r="L59" s="92"/>
      <c r="P59" s="23"/>
    </row>
    <row r="60" spans="1:16" s="75" customFormat="1" ht="27" customHeight="1" x14ac:dyDescent="0.25">
      <c r="A60" s="69"/>
      <c r="B60" s="93"/>
      <c r="C60" s="70"/>
      <c r="D60" s="70" t="s">
        <v>20</v>
      </c>
      <c r="E60" s="109" t="s">
        <v>127</v>
      </c>
      <c r="F60" s="91"/>
      <c r="G60" s="97">
        <v>137078.71</v>
      </c>
      <c r="H60" s="97">
        <v>95612</v>
      </c>
      <c r="I60" s="71">
        <f t="shared" si="2"/>
        <v>41466.709999999992</v>
      </c>
      <c r="J60" s="121">
        <f t="shared" si="3"/>
        <v>0.30250291967293824</v>
      </c>
      <c r="L60" s="92"/>
      <c r="P60" s="23"/>
    </row>
    <row r="61" spans="1:16" s="75" customFormat="1" ht="27" customHeight="1" x14ac:dyDescent="0.25">
      <c r="A61" s="69"/>
      <c r="B61" s="65" t="s">
        <v>7</v>
      </c>
      <c r="C61" s="112" t="s">
        <v>128</v>
      </c>
      <c r="D61" s="70"/>
      <c r="E61" s="113"/>
      <c r="F61" s="72"/>
      <c r="G61" s="98">
        <v>17410744.940000001</v>
      </c>
      <c r="H61" s="98">
        <v>12411846</v>
      </c>
      <c r="I61" s="66">
        <f t="shared" si="2"/>
        <v>4998898.9400000013</v>
      </c>
      <c r="J61" s="122">
        <f t="shared" si="3"/>
        <v>0.28711574129808604</v>
      </c>
      <c r="L61" s="92"/>
      <c r="P61" s="23"/>
    </row>
    <row r="62" spans="1:16" s="15" customFormat="1" ht="27" customHeight="1" x14ac:dyDescent="0.25">
      <c r="A62" s="69"/>
      <c r="B62" s="33" t="s">
        <v>8</v>
      </c>
      <c r="C62" s="114" t="s">
        <v>88</v>
      </c>
      <c r="D62" s="33"/>
      <c r="E62" s="111"/>
      <c r="F62" s="82"/>
      <c r="G62" s="129">
        <v>4676677.7</v>
      </c>
      <c r="H62" s="129">
        <v>4105877</v>
      </c>
      <c r="I62" s="18">
        <f t="shared" si="2"/>
        <v>570800.70000000019</v>
      </c>
      <c r="J62" s="118">
        <f t="shared" si="3"/>
        <v>0.12205260584880591</v>
      </c>
      <c r="P62" s="23"/>
    </row>
    <row r="63" spans="1:16" s="15" customFormat="1" ht="27" customHeight="1" x14ac:dyDescent="0.25">
      <c r="A63" s="69"/>
      <c r="B63" s="33" t="s">
        <v>11</v>
      </c>
      <c r="C63" s="114" t="s">
        <v>49</v>
      </c>
      <c r="D63" s="104"/>
      <c r="E63" s="114"/>
      <c r="F63" s="49"/>
      <c r="G63" s="129">
        <f>SUM(G64:G68)</f>
        <v>244923824.53</v>
      </c>
      <c r="H63" s="129">
        <f>SUM(H64:H68)</f>
        <v>224636855</v>
      </c>
      <c r="I63" s="18">
        <f t="shared" si="2"/>
        <v>20286969.530000001</v>
      </c>
      <c r="J63" s="118">
        <f t="shared" si="3"/>
        <v>8.2829710702623419E-2</v>
      </c>
      <c r="P63" s="23"/>
    </row>
    <row r="64" spans="1:16" s="17" customFormat="1" ht="27" customHeight="1" x14ac:dyDescent="0.25">
      <c r="A64" s="44"/>
      <c r="B64" s="37"/>
      <c r="C64" s="115"/>
      <c r="D64" s="37" t="s">
        <v>9</v>
      </c>
      <c r="E64" s="38" t="s">
        <v>50</v>
      </c>
      <c r="F64" s="51"/>
      <c r="G64" s="128">
        <v>84273295.200000003</v>
      </c>
      <c r="H64" s="128">
        <v>81716102</v>
      </c>
      <c r="I64" s="16">
        <f t="shared" si="2"/>
        <v>2557193.200000003</v>
      </c>
      <c r="J64" s="119">
        <f t="shared" si="3"/>
        <v>3.0344051385806058E-2</v>
      </c>
      <c r="P64" s="23"/>
    </row>
    <row r="65" spans="1:16" s="17" customFormat="1" ht="27" customHeight="1" x14ac:dyDescent="0.25">
      <c r="A65" s="44"/>
      <c r="B65" s="37"/>
      <c r="C65" s="115"/>
      <c r="D65" s="37" t="s">
        <v>10</v>
      </c>
      <c r="E65" s="38" t="s">
        <v>51</v>
      </c>
      <c r="F65" s="51"/>
      <c r="G65" s="128">
        <v>11160907.23</v>
      </c>
      <c r="H65" s="128">
        <v>7748859</v>
      </c>
      <c r="I65" s="16">
        <f t="shared" si="2"/>
        <v>3412048.2300000004</v>
      </c>
      <c r="J65" s="119">
        <f t="shared" si="3"/>
        <v>0.30571423627898037</v>
      </c>
      <c r="P65" s="23"/>
    </row>
    <row r="66" spans="1:16" s="17" customFormat="1" ht="27" customHeight="1" x14ac:dyDescent="0.25">
      <c r="A66" s="44"/>
      <c r="B66" s="37"/>
      <c r="C66" s="115"/>
      <c r="D66" s="37" t="s">
        <v>20</v>
      </c>
      <c r="E66" s="38" t="s">
        <v>52</v>
      </c>
      <c r="F66" s="51"/>
      <c r="G66" s="128">
        <v>98102235.909999996</v>
      </c>
      <c r="H66" s="128">
        <v>83012638</v>
      </c>
      <c r="I66" s="16">
        <f t="shared" si="2"/>
        <v>15089597.909999996</v>
      </c>
      <c r="J66" s="119">
        <f t="shared" si="3"/>
        <v>0.15381502541739567</v>
      </c>
      <c r="P66" s="23"/>
    </row>
    <row r="67" spans="1:16" s="17" customFormat="1" ht="27" customHeight="1" x14ac:dyDescent="0.25">
      <c r="A67" s="44"/>
      <c r="B67" s="37"/>
      <c r="C67" s="115"/>
      <c r="D67" s="37" t="s">
        <v>25</v>
      </c>
      <c r="E67" s="38" t="s">
        <v>53</v>
      </c>
      <c r="F67" s="51"/>
      <c r="G67" s="128">
        <f>486228.47+452320.19+2290255.91</f>
        <v>3228804.5700000003</v>
      </c>
      <c r="H67" s="128">
        <v>3120338</v>
      </c>
      <c r="I67" s="16">
        <f t="shared" si="2"/>
        <v>108466.5700000003</v>
      </c>
      <c r="J67" s="119">
        <f t="shared" si="3"/>
        <v>3.3593414419628466E-2</v>
      </c>
      <c r="P67" s="23"/>
    </row>
    <row r="68" spans="1:16" s="17" customFormat="1" ht="27" customHeight="1" x14ac:dyDescent="0.25">
      <c r="A68" s="44"/>
      <c r="B68" s="37"/>
      <c r="C68" s="115"/>
      <c r="D68" s="37" t="s">
        <v>27</v>
      </c>
      <c r="E68" s="38" t="s">
        <v>54</v>
      </c>
      <c r="F68" s="51"/>
      <c r="G68" s="128">
        <f>379452.25+28941152.26+18837977.11</f>
        <v>48158581.620000005</v>
      </c>
      <c r="H68" s="128">
        <v>49038918</v>
      </c>
      <c r="I68" s="16">
        <f t="shared" si="2"/>
        <v>-880336.37999999523</v>
      </c>
      <c r="J68" s="119">
        <f t="shared" si="3"/>
        <v>-1.8279948254007469E-2</v>
      </c>
      <c r="P68" s="23"/>
    </row>
    <row r="69" spans="1:16" s="17" customFormat="1" ht="27" customHeight="1" x14ac:dyDescent="0.25">
      <c r="A69" s="44"/>
      <c r="B69" s="33" t="s">
        <v>12</v>
      </c>
      <c r="C69" s="114" t="s">
        <v>26</v>
      </c>
      <c r="D69" s="116"/>
      <c r="E69" s="111"/>
      <c r="F69" s="82"/>
      <c r="G69" s="129">
        <v>3671135.96</v>
      </c>
      <c r="H69" s="129">
        <v>3515362</v>
      </c>
      <c r="I69" s="18">
        <f t="shared" si="2"/>
        <v>155773.95999999996</v>
      </c>
      <c r="J69" s="118">
        <f t="shared" si="3"/>
        <v>4.243208687917948E-2</v>
      </c>
      <c r="P69" s="23"/>
    </row>
    <row r="70" spans="1:16" s="15" customFormat="1" ht="27" customHeight="1" x14ac:dyDescent="0.25">
      <c r="A70" s="44"/>
      <c r="B70" s="33" t="s">
        <v>13</v>
      </c>
      <c r="C70" s="114" t="s">
        <v>55</v>
      </c>
      <c r="D70" s="104"/>
      <c r="E70" s="114"/>
      <c r="F70" s="49"/>
      <c r="G70" s="129">
        <f>SUM(G71:G73)</f>
        <v>12994133.219999999</v>
      </c>
      <c r="H70" s="129">
        <f>SUM(H71:H73)</f>
        <v>12287196</v>
      </c>
      <c r="I70" s="18">
        <f t="shared" si="2"/>
        <v>706937.21999999881</v>
      </c>
      <c r="J70" s="118">
        <f t="shared" si="3"/>
        <v>5.4404338329540294E-2</v>
      </c>
      <c r="P70" s="23"/>
    </row>
    <row r="71" spans="1:16" s="75" customFormat="1" ht="27" customHeight="1" x14ac:dyDescent="0.25">
      <c r="A71" s="69"/>
      <c r="B71" s="70"/>
      <c r="C71" s="113"/>
      <c r="D71" s="70" t="s">
        <v>9</v>
      </c>
      <c r="E71" s="67" t="s">
        <v>96</v>
      </c>
      <c r="F71" s="81"/>
      <c r="G71" s="97">
        <v>155524.6</v>
      </c>
      <c r="H71" s="97">
        <v>130011</v>
      </c>
      <c r="I71" s="71">
        <f t="shared" si="2"/>
        <v>25513.600000000006</v>
      </c>
      <c r="J71" s="121">
        <f t="shared" si="3"/>
        <v>0.16404864568049046</v>
      </c>
      <c r="P71" s="23"/>
    </row>
    <row r="72" spans="1:16" s="79" customFormat="1" ht="27" customHeight="1" x14ac:dyDescent="0.25">
      <c r="A72" s="64"/>
      <c r="B72" s="65"/>
      <c r="C72" s="112"/>
      <c r="D72" s="70" t="s">
        <v>10</v>
      </c>
      <c r="E72" s="67" t="s">
        <v>129</v>
      </c>
      <c r="F72" s="72"/>
      <c r="G72" s="97">
        <v>6842012.8700000001</v>
      </c>
      <c r="H72" s="97">
        <v>6812463</v>
      </c>
      <c r="I72" s="66">
        <f t="shared" si="2"/>
        <v>29549.870000000112</v>
      </c>
      <c r="J72" s="122">
        <f t="shared" si="3"/>
        <v>4.3188854744145065E-3</v>
      </c>
      <c r="P72" s="23"/>
    </row>
    <row r="73" spans="1:16" s="79" customFormat="1" ht="27" customHeight="1" x14ac:dyDescent="0.25">
      <c r="A73" s="64"/>
      <c r="B73" s="65"/>
      <c r="C73" s="112"/>
      <c r="D73" s="70" t="s">
        <v>20</v>
      </c>
      <c r="E73" s="67" t="s">
        <v>130</v>
      </c>
      <c r="F73" s="72"/>
      <c r="G73" s="97">
        <v>5996595.75</v>
      </c>
      <c r="H73" s="97">
        <v>5344722</v>
      </c>
      <c r="I73" s="66">
        <f t="shared" si="2"/>
        <v>651873.75</v>
      </c>
      <c r="J73" s="122">
        <f t="shared" si="3"/>
        <v>0.10870730280592951</v>
      </c>
      <c r="P73" s="23"/>
    </row>
    <row r="74" spans="1:16" s="79" customFormat="1" ht="27" customHeight="1" x14ac:dyDescent="0.25">
      <c r="A74" s="64"/>
      <c r="B74" s="65" t="s">
        <v>17</v>
      </c>
      <c r="C74" s="112" t="s">
        <v>97</v>
      </c>
      <c r="D74" s="117"/>
      <c r="E74" s="112"/>
      <c r="F74" s="72"/>
      <c r="G74" s="98">
        <v>100000</v>
      </c>
      <c r="H74" s="98">
        <v>86904</v>
      </c>
      <c r="I74" s="66">
        <f t="shared" si="2"/>
        <v>13096</v>
      </c>
      <c r="J74" s="122">
        <f t="shared" si="3"/>
        <v>0.13095999999999999</v>
      </c>
      <c r="P74" s="23"/>
    </row>
    <row r="75" spans="1:16" s="15" customFormat="1" ht="27" customHeight="1" x14ac:dyDescent="0.25">
      <c r="A75" s="64"/>
      <c r="B75" s="33" t="s">
        <v>83</v>
      </c>
      <c r="C75" s="114" t="s">
        <v>28</v>
      </c>
      <c r="D75" s="104"/>
      <c r="E75" s="114"/>
      <c r="F75" s="49"/>
      <c r="G75" s="129">
        <f>SUM(G76:G77)</f>
        <v>0</v>
      </c>
      <c r="H75" s="129">
        <f>SUM(H76:H77)</f>
        <v>0</v>
      </c>
      <c r="I75" s="18">
        <f t="shared" si="2"/>
        <v>0</v>
      </c>
      <c r="J75" s="118" t="str">
        <f t="shared" si="3"/>
        <v xml:space="preserve">-    </v>
      </c>
      <c r="P75" s="23"/>
    </row>
    <row r="76" spans="1:16" s="17" customFormat="1" ht="27" customHeight="1" x14ac:dyDescent="0.25">
      <c r="A76" s="83"/>
      <c r="B76" s="107"/>
      <c r="C76" s="115"/>
      <c r="D76" s="37" t="s">
        <v>9</v>
      </c>
      <c r="E76" s="115" t="s">
        <v>98</v>
      </c>
      <c r="F76" s="51"/>
      <c r="G76" s="128"/>
      <c r="H76" s="128"/>
      <c r="I76" s="16">
        <f t="shared" si="2"/>
        <v>0</v>
      </c>
      <c r="J76" s="119" t="str">
        <f t="shared" si="3"/>
        <v xml:space="preserve">-    </v>
      </c>
      <c r="P76" s="23"/>
    </row>
    <row r="77" spans="1:16" s="17" customFormat="1" ht="27" customHeight="1" x14ac:dyDescent="0.25">
      <c r="A77" s="83"/>
      <c r="B77" s="107"/>
      <c r="C77" s="115"/>
      <c r="D77" s="37" t="s">
        <v>10</v>
      </c>
      <c r="E77" s="115" t="s">
        <v>99</v>
      </c>
      <c r="F77" s="51"/>
      <c r="G77" s="128"/>
      <c r="H77" s="128"/>
      <c r="I77" s="16">
        <f t="shared" si="2"/>
        <v>0</v>
      </c>
      <c r="J77" s="119" t="str">
        <f t="shared" si="3"/>
        <v xml:space="preserve">-    </v>
      </c>
      <c r="P77" s="23"/>
    </row>
    <row r="78" spans="1:16" s="15" customFormat="1" ht="27" customHeight="1" x14ac:dyDescent="0.25">
      <c r="A78" s="83"/>
      <c r="B78" s="33" t="s">
        <v>84</v>
      </c>
      <c r="C78" s="114" t="s">
        <v>56</v>
      </c>
      <c r="D78" s="104"/>
      <c r="E78" s="114"/>
      <c r="F78" s="49"/>
      <c r="G78" s="129">
        <f>SUM(G79:G82)</f>
        <v>8286943.6200000001</v>
      </c>
      <c r="H78" s="129">
        <f>SUM(H79:H82)</f>
        <v>6173916</v>
      </c>
      <c r="I78" s="18">
        <f t="shared" si="2"/>
        <v>2113027.62</v>
      </c>
      <c r="J78" s="118">
        <f t="shared" si="3"/>
        <v>0.2549827435654739</v>
      </c>
      <c r="P78" s="23"/>
    </row>
    <row r="79" spans="1:16" s="17" customFormat="1" ht="27" customHeight="1" x14ac:dyDescent="0.25">
      <c r="A79" s="52"/>
      <c r="B79" s="107"/>
      <c r="C79" s="115"/>
      <c r="D79" s="37" t="s">
        <v>9</v>
      </c>
      <c r="E79" s="115" t="s">
        <v>57</v>
      </c>
      <c r="F79" s="51"/>
      <c r="G79" s="128">
        <v>5159228.05</v>
      </c>
      <c r="H79" s="128">
        <v>3602879</v>
      </c>
      <c r="I79" s="16">
        <f t="shared" si="2"/>
        <v>1556349.0499999998</v>
      </c>
      <c r="J79" s="119">
        <f t="shared" si="3"/>
        <v>0.30166316257332332</v>
      </c>
      <c r="P79" s="23"/>
    </row>
    <row r="80" spans="1:16" s="17" customFormat="1" ht="27" customHeight="1" x14ac:dyDescent="0.25">
      <c r="A80" s="52"/>
      <c r="B80" s="107"/>
      <c r="C80" s="115"/>
      <c r="D80" s="37" t="s">
        <v>10</v>
      </c>
      <c r="E80" s="115" t="s">
        <v>131</v>
      </c>
      <c r="F80" s="51"/>
      <c r="G80" s="128">
        <v>410915.57</v>
      </c>
      <c r="H80" s="128">
        <v>410916</v>
      </c>
      <c r="I80" s="16">
        <f t="shared" si="2"/>
        <v>-0.42999999999301508</v>
      </c>
      <c r="J80" s="119">
        <f t="shared" si="3"/>
        <v>-1.0464436769651124E-6</v>
      </c>
      <c r="P80" s="23"/>
    </row>
    <row r="81" spans="1:16" s="17" customFormat="1" ht="27" customHeight="1" x14ac:dyDescent="0.25">
      <c r="A81" s="52"/>
      <c r="B81" s="107"/>
      <c r="C81" s="115"/>
      <c r="D81" s="37" t="s">
        <v>20</v>
      </c>
      <c r="E81" s="115" t="s">
        <v>102</v>
      </c>
      <c r="F81" s="51"/>
      <c r="G81" s="128">
        <v>16800</v>
      </c>
      <c r="H81" s="128"/>
      <c r="I81" s="16">
        <f t="shared" si="2"/>
        <v>16800</v>
      </c>
      <c r="J81" s="119">
        <f t="shared" si="3"/>
        <v>1</v>
      </c>
      <c r="P81" s="23"/>
    </row>
    <row r="82" spans="1:16" s="17" customFormat="1" ht="27" customHeight="1" x14ac:dyDescent="0.25">
      <c r="A82" s="52"/>
      <c r="B82" s="107"/>
      <c r="C82" s="115"/>
      <c r="D82" s="37" t="s">
        <v>25</v>
      </c>
      <c r="E82" s="115" t="s">
        <v>58</v>
      </c>
      <c r="F82" s="51"/>
      <c r="G82" s="128">
        <v>2700000</v>
      </c>
      <c r="H82" s="128">
        <v>2160121</v>
      </c>
      <c r="I82" s="16">
        <f t="shared" si="2"/>
        <v>539879</v>
      </c>
      <c r="J82" s="119">
        <f t="shared" si="3"/>
        <v>0.19995518518518518</v>
      </c>
      <c r="P82" s="23"/>
    </row>
    <row r="83" spans="1:16" s="15" customFormat="1" ht="27" customHeight="1" x14ac:dyDescent="0.25">
      <c r="A83" s="43"/>
      <c r="B83" s="168" t="s">
        <v>73</v>
      </c>
      <c r="C83" s="168"/>
      <c r="D83" s="168"/>
      <c r="E83" s="168"/>
      <c r="F83" s="169"/>
      <c r="G83" s="99">
        <f>G36+G39+G61+G62+G63+G69+G70+G74+G75+G78+G57</f>
        <v>916888566.9000001</v>
      </c>
      <c r="H83" s="99">
        <f>H36+H39+H61+H62+H63+H69+H70+H74+H75+H78+H57</f>
        <v>864627372</v>
      </c>
      <c r="I83" s="29">
        <f t="shared" si="2"/>
        <v>52261194.900000095</v>
      </c>
      <c r="J83" s="123">
        <f t="shared" si="3"/>
        <v>5.6998414841942215E-2</v>
      </c>
      <c r="K83" s="23"/>
      <c r="M83" s="23"/>
      <c r="P83" s="23"/>
    </row>
    <row r="84" spans="1:16" s="17" customFormat="1" ht="9" customHeight="1" thickBot="1" x14ac:dyDescent="0.3">
      <c r="A84" s="52"/>
      <c r="B84" s="37"/>
      <c r="C84" s="115"/>
      <c r="D84" s="108"/>
      <c r="E84" s="115"/>
      <c r="F84" s="51"/>
      <c r="G84" s="128"/>
      <c r="H84" s="128"/>
      <c r="I84" s="16"/>
      <c r="J84" s="119"/>
      <c r="P84" s="23"/>
    </row>
    <row r="85" spans="1:16" s="15" customFormat="1" ht="27" customHeight="1" thickTop="1" thickBot="1" x14ac:dyDescent="0.3">
      <c r="A85" s="165" t="s">
        <v>65</v>
      </c>
      <c r="B85" s="166"/>
      <c r="C85" s="166"/>
      <c r="D85" s="166"/>
      <c r="E85" s="166"/>
      <c r="F85" s="167"/>
      <c r="G85" s="100">
        <f>G33-G83</f>
        <v>17288555.789999962</v>
      </c>
      <c r="H85" s="100">
        <f>H33-H83</f>
        <v>16637532</v>
      </c>
      <c r="I85" s="30">
        <f t="shared" ref="I85:I90" si="4">G85-H85</f>
        <v>651023.78999996185</v>
      </c>
      <c r="J85" s="124">
        <f t="shared" ref="J85:J87" si="5">IF(I85=0,"-    ",I85/G85)</f>
        <v>3.7656343184925063E-2</v>
      </c>
      <c r="P85" s="23"/>
    </row>
    <row r="86" spans="1:16" s="15" customFormat="1" ht="9" customHeight="1" thickTop="1" x14ac:dyDescent="0.25">
      <c r="A86" s="53"/>
      <c r="B86" s="54"/>
      <c r="C86" s="54"/>
      <c r="D86" s="55"/>
      <c r="E86" s="56"/>
      <c r="F86" s="57"/>
      <c r="G86" s="133"/>
      <c r="H86" s="133"/>
      <c r="I86" s="31">
        <f t="shared" si="4"/>
        <v>0</v>
      </c>
      <c r="J86" s="125" t="str">
        <f t="shared" si="5"/>
        <v xml:space="preserve">-    </v>
      </c>
      <c r="P86" s="23"/>
    </row>
    <row r="87" spans="1:16" s="15" customFormat="1" ht="27" customHeight="1" x14ac:dyDescent="0.25">
      <c r="A87" s="32" t="s">
        <v>15</v>
      </c>
      <c r="B87" s="103" t="s">
        <v>29</v>
      </c>
      <c r="C87" s="104"/>
      <c r="D87" s="103"/>
      <c r="E87" s="114"/>
      <c r="F87" s="49"/>
      <c r="G87" s="129"/>
      <c r="H87" s="129"/>
      <c r="I87" s="18">
        <f t="shared" si="4"/>
        <v>0</v>
      </c>
      <c r="J87" s="118" t="str">
        <f t="shared" si="5"/>
        <v xml:space="preserve">-    </v>
      </c>
      <c r="P87" s="23"/>
    </row>
    <row r="88" spans="1:16" s="15" customFormat="1" ht="27" customHeight="1" x14ac:dyDescent="0.25">
      <c r="A88" s="42"/>
      <c r="B88" s="33" t="s">
        <v>4</v>
      </c>
      <c r="C88" s="114" t="s">
        <v>60</v>
      </c>
      <c r="D88" s="104"/>
      <c r="E88" s="114"/>
      <c r="F88" s="49"/>
      <c r="G88" s="129"/>
      <c r="H88" s="129"/>
      <c r="I88" s="18">
        <f t="shared" si="4"/>
        <v>0</v>
      </c>
      <c r="J88" s="118" t="str">
        <f>IF(I88&lt;=0,"-    ",I88/G88)</f>
        <v xml:space="preserve">-    </v>
      </c>
      <c r="P88" s="23"/>
    </row>
    <row r="89" spans="1:16" s="15" customFormat="1" ht="27" customHeight="1" x14ac:dyDescent="0.25">
      <c r="A89" s="42"/>
      <c r="B89" s="33" t="s">
        <v>5</v>
      </c>
      <c r="C89" s="114" t="s">
        <v>59</v>
      </c>
      <c r="D89" s="104"/>
      <c r="E89" s="114"/>
      <c r="F89" s="49"/>
      <c r="G89" s="129"/>
      <c r="H89" s="129"/>
      <c r="I89" s="18">
        <f t="shared" si="4"/>
        <v>0</v>
      </c>
      <c r="J89" s="118" t="str">
        <f>IF(G89=0,"-    ",I89/G89)</f>
        <v xml:space="preserve">-    </v>
      </c>
      <c r="P89" s="23"/>
    </row>
    <row r="90" spans="1:16" s="15" customFormat="1" ht="27" customHeight="1" x14ac:dyDescent="0.25">
      <c r="A90" s="43"/>
      <c r="B90" s="168" t="s">
        <v>72</v>
      </c>
      <c r="C90" s="168"/>
      <c r="D90" s="168"/>
      <c r="E90" s="168"/>
      <c r="F90" s="169"/>
      <c r="G90" s="99">
        <f>+G88-G89</f>
        <v>0</v>
      </c>
      <c r="H90" s="99">
        <f>+H88-H89</f>
        <v>0</v>
      </c>
      <c r="I90" s="29">
        <f t="shared" si="4"/>
        <v>0</v>
      </c>
      <c r="J90" s="123" t="str">
        <f>IF(G90=0,"-    ",I90/G90)</f>
        <v xml:space="preserve">-    </v>
      </c>
      <c r="P90" s="23"/>
    </row>
    <row r="91" spans="1:16" s="17" customFormat="1" ht="9" customHeight="1" x14ac:dyDescent="0.25">
      <c r="A91" s="44"/>
      <c r="B91" s="37"/>
      <c r="C91" s="115"/>
      <c r="D91" s="105"/>
      <c r="E91" s="115"/>
      <c r="F91" s="51"/>
      <c r="G91" s="128"/>
      <c r="H91" s="128"/>
      <c r="I91" s="16"/>
      <c r="J91" s="119"/>
      <c r="P91" s="23"/>
    </row>
    <row r="92" spans="1:16" s="15" customFormat="1" ht="27" customHeight="1" x14ac:dyDescent="0.25">
      <c r="A92" s="32" t="s">
        <v>16</v>
      </c>
      <c r="B92" s="103" t="s">
        <v>30</v>
      </c>
      <c r="C92" s="104"/>
      <c r="D92" s="34"/>
      <c r="E92" s="114"/>
      <c r="F92" s="49"/>
      <c r="G92" s="129"/>
      <c r="H92" s="129"/>
      <c r="I92" s="18"/>
      <c r="J92" s="118"/>
      <c r="P92" s="23"/>
    </row>
    <row r="93" spans="1:16" s="15" customFormat="1" ht="27" customHeight="1" x14ac:dyDescent="0.25">
      <c r="A93" s="42"/>
      <c r="B93" s="33" t="s">
        <v>4</v>
      </c>
      <c r="C93" s="103" t="s">
        <v>31</v>
      </c>
      <c r="D93" s="104"/>
      <c r="E93" s="34"/>
      <c r="F93" s="35"/>
      <c r="G93" s="129"/>
      <c r="H93" s="129"/>
      <c r="I93" s="18">
        <f>G93-H93</f>
        <v>0</v>
      </c>
      <c r="J93" s="118" t="str">
        <f>IF(I93=0,"-    ",I93/G93)</f>
        <v xml:space="preserve">-    </v>
      </c>
      <c r="P93" s="23"/>
    </row>
    <row r="94" spans="1:16" s="15" customFormat="1" ht="27" customHeight="1" x14ac:dyDescent="0.25">
      <c r="A94" s="42"/>
      <c r="B94" s="33" t="s">
        <v>5</v>
      </c>
      <c r="C94" s="103" t="s">
        <v>32</v>
      </c>
      <c r="D94" s="104"/>
      <c r="E94" s="34"/>
      <c r="F94" s="35"/>
      <c r="G94" s="129"/>
      <c r="H94" s="129"/>
      <c r="I94" s="18">
        <f>G94-H94</f>
        <v>0</v>
      </c>
      <c r="J94" s="118" t="str">
        <f>IF(I94=0,"-    ",I94/G94)</f>
        <v xml:space="preserve">-    </v>
      </c>
      <c r="P94" s="23"/>
    </row>
    <row r="95" spans="1:16" s="15" customFormat="1" ht="27" customHeight="1" x14ac:dyDescent="0.25">
      <c r="A95" s="43"/>
      <c r="B95" s="168" t="s">
        <v>71</v>
      </c>
      <c r="C95" s="168"/>
      <c r="D95" s="168"/>
      <c r="E95" s="168"/>
      <c r="F95" s="169"/>
      <c r="G95" s="99">
        <f>G93-G94</f>
        <v>0</v>
      </c>
      <c r="H95" s="99">
        <f>H93-H94</f>
        <v>0</v>
      </c>
      <c r="I95" s="29">
        <f>G95-H95</f>
        <v>0</v>
      </c>
      <c r="J95" s="123" t="str">
        <f>IF(I95=0,"-    ",I95/G95)</f>
        <v xml:space="preserve">-    </v>
      </c>
      <c r="P95" s="23"/>
    </row>
    <row r="96" spans="1:16" s="17" customFormat="1" ht="9" customHeight="1" x14ac:dyDescent="0.25">
      <c r="A96" s="44"/>
      <c r="B96" s="37"/>
      <c r="C96" s="108"/>
      <c r="D96" s="105"/>
      <c r="E96" s="38"/>
      <c r="F96" s="39"/>
      <c r="G96" s="128"/>
      <c r="H96" s="128"/>
      <c r="I96" s="16"/>
      <c r="J96" s="119"/>
      <c r="P96" s="23"/>
    </row>
    <row r="97" spans="1:16" s="15" customFormat="1" ht="27" customHeight="1" x14ac:dyDescent="0.25">
      <c r="A97" s="32" t="s">
        <v>18</v>
      </c>
      <c r="B97" s="103" t="s">
        <v>33</v>
      </c>
      <c r="C97" s="104"/>
      <c r="D97" s="34"/>
      <c r="E97" s="114"/>
      <c r="F97" s="49"/>
      <c r="G97" s="129"/>
      <c r="H97" s="129"/>
      <c r="I97" s="18"/>
      <c r="J97" s="118"/>
      <c r="P97" s="23"/>
    </row>
    <row r="98" spans="1:16" s="15" customFormat="1" ht="27" customHeight="1" x14ac:dyDescent="0.25">
      <c r="A98" s="42"/>
      <c r="B98" s="33" t="s">
        <v>4</v>
      </c>
      <c r="C98" s="103" t="s">
        <v>61</v>
      </c>
      <c r="D98" s="104"/>
      <c r="E98" s="34"/>
      <c r="F98" s="35"/>
      <c r="G98" s="129">
        <f>SUM(G99:G100)</f>
        <v>0</v>
      </c>
      <c r="H98" s="129">
        <f>SUM(H99:H100)</f>
        <v>0</v>
      </c>
      <c r="I98" s="18">
        <f t="shared" ref="I98:I106" si="6">G98-H98</f>
        <v>0</v>
      </c>
      <c r="J98" s="118" t="str">
        <f>IF(I98=0,"-    ",I98/G98)</f>
        <v xml:space="preserve">-    </v>
      </c>
      <c r="P98" s="23"/>
    </row>
    <row r="99" spans="1:16" s="17" customFormat="1" ht="27" customHeight="1" x14ac:dyDescent="0.25">
      <c r="A99" s="44"/>
      <c r="B99" s="107"/>
      <c r="C99" s="115"/>
      <c r="D99" s="37" t="s">
        <v>9</v>
      </c>
      <c r="E99" s="108" t="s">
        <v>35</v>
      </c>
      <c r="F99" s="51"/>
      <c r="G99" s="128"/>
      <c r="H99" s="128">
        <v>0</v>
      </c>
      <c r="I99" s="16">
        <f t="shared" si="6"/>
        <v>0</v>
      </c>
      <c r="J99" s="119" t="str">
        <f>IF(I99&lt;=0,"-    ",I99/G99)</f>
        <v xml:space="preserve">-    </v>
      </c>
      <c r="P99" s="23"/>
    </row>
    <row r="100" spans="1:16" s="17" customFormat="1" ht="27" customHeight="1" x14ac:dyDescent="0.25">
      <c r="A100" s="44"/>
      <c r="B100" s="107"/>
      <c r="C100" s="115"/>
      <c r="D100" s="37" t="s">
        <v>10</v>
      </c>
      <c r="E100" s="115" t="s">
        <v>62</v>
      </c>
      <c r="F100" s="51"/>
      <c r="G100" s="128"/>
      <c r="H100" s="128"/>
      <c r="I100" s="16">
        <f t="shared" si="6"/>
        <v>0</v>
      </c>
      <c r="J100" s="119" t="str">
        <f>IF(I100=0,"-    ",I100/G100)</f>
        <v xml:space="preserve">-    </v>
      </c>
      <c r="P100" s="23"/>
    </row>
    <row r="101" spans="1:16" s="15" customFormat="1" ht="27" customHeight="1" x14ac:dyDescent="0.25">
      <c r="A101" s="42"/>
      <c r="B101" s="33" t="s">
        <v>5</v>
      </c>
      <c r="C101" s="103" t="s">
        <v>63</v>
      </c>
      <c r="D101" s="104"/>
      <c r="E101" s="34"/>
      <c r="F101" s="35"/>
      <c r="G101" s="129">
        <f>SUM(G102:G103)</f>
        <v>0</v>
      </c>
      <c r="H101" s="129">
        <f>SUM(H102:H103)</f>
        <v>0</v>
      </c>
      <c r="I101" s="18">
        <f t="shared" si="6"/>
        <v>0</v>
      </c>
      <c r="J101" s="118" t="str">
        <f>IF(I101=0,"-    ",I101/G101)</f>
        <v xml:space="preserve">-    </v>
      </c>
      <c r="P101" s="23"/>
    </row>
    <row r="102" spans="1:16" s="17" customFormat="1" ht="27" customHeight="1" x14ac:dyDescent="0.25">
      <c r="A102" s="44"/>
      <c r="B102" s="107"/>
      <c r="C102" s="115"/>
      <c r="D102" s="37" t="s">
        <v>9</v>
      </c>
      <c r="E102" s="108" t="s">
        <v>34</v>
      </c>
      <c r="F102" s="51"/>
      <c r="G102" s="128"/>
      <c r="H102" s="128"/>
      <c r="I102" s="16">
        <f t="shared" si="6"/>
        <v>0</v>
      </c>
      <c r="J102" s="119" t="str">
        <f>IF(I102&lt;=0,"-    ",I102/G102)</f>
        <v xml:space="preserve">-    </v>
      </c>
      <c r="P102" s="23"/>
    </row>
    <row r="103" spans="1:16" s="17" customFormat="1" ht="27" customHeight="1" x14ac:dyDescent="0.25">
      <c r="A103" s="44"/>
      <c r="B103" s="107"/>
      <c r="C103" s="115"/>
      <c r="D103" s="37" t="s">
        <v>10</v>
      </c>
      <c r="E103" s="115" t="s">
        <v>64</v>
      </c>
      <c r="F103" s="51"/>
      <c r="G103" s="128"/>
      <c r="H103" s="128"/>
      <c r="I103" s="16">
        <f t="shared" si="6"/>
        <v>0</v>
      </c>
      <c r="J103" s="119" t="str">
        <f>IF(I103=0,"-    ",I103/G103)</f>
        <v xml:space="preserve">-    </v>
      </c>
      <c r="L103" s="127"/>
      <c r="P103" s="23"/>
    </row>
    <row r="104" spans="1:16" s="15" customFormat="1" ht="27" customHeight="1" x14ac:dyDescent="0.25">
      <c r="A104" s="43"/>
      <c r="B104" s="168" t="s">
        <v>70</v>
      </c>
      <c r="C104" s="168"/>
      <c r="D104" s="168"/>
      <c r="E104" s="168"/>
      <c r="F104" s="169"/>
      <c r="G104" s="99">
        <f>G98-G101</f>
        <v>0</v>
      </c>
      <c r="H104" s="99">
        <f>H98-H101</f>
        <v>0</v>
      </c>
      <c r="I104" s="29">
        <f t="shared" si="6"/>
        <v>0</v>
      </c>
      <c r="J104" s="123" t="str">
        <f>IF(I104=0,"-    ",I104/G104)</f>
        <v xml:space="preserve">-    </v>
      </c>
      <c r="M104" s="23"/>
      <c r="P104" s="23"/>
    </row>
    <row r="105" spans="1:16" s="17" customFormat="1" ht="9" customHeight="1" thickBot="1" x14ac:dyDescent="0.3">
      <c r="A105" s="52"/>
      <c r="B105" s="37"/>
      <c r="C105" s="115"/>
      <c r="D105" s="108"/>
      <c r="E105" s="115"/>
      <c r="F105" s="51"/>
      <c r="G105" s="128"/>
      <c r="H105" s="128"/>
      <c r="I105" s="16">
        <f t="shared" si="6"/>
        <v>0</v>
      </c>
      <c r="J105" s="119" t="str">
        <f>IF(I105=0,"-    ",I105/G105)</f>
        <v xml:space="preserve">-    </v>
      </c>
      <c r="P105" s="23"/>
    </row>
    <row r="106" spans="1:16" s="15" customFormat="1" ht="27" customHeight="1" thickTop="1" thickBot="1" x14ac:dyDescent="0.3">
      <c r="A106" s="165" t="s">
        <v>66</v>
      </c>
      <c r="B106" s="166"/>
      <c r="C106" s="166"/>
      <c r="D106" s="166"/>
      <c r="E106" s="166"/>
      <c r="F106" s="167"/>
      <c r="G106" s="100">
        <f>G85+G90+G95+G104</f>
        <v>17288555.789999962</v>
      </c>
      <c r="H106" s="100">
        <f>H85+H90+H95+H104</f>
        <v>16637532</v>
      </c>
      <c r="I106" s="30">
        <f t="shared" si="6"/>
        <v>651023.78999996185</v>
      </c>
      <c r="J106" s="124">
        <f>IF(I106=0,"-    ",I106/G106)</f>
        <v>3.7656343184925063E-2</v>
      </c>
      <c r="M106" s="23"/>
      <c r="P106" s="23"/>
    </row>
    <row r="107" spans="1:16" s="15" customFormat="1" ht="9" customHeight="1" thickTop="1" x14ac:dyDescent="0.25">
      <c r="A107" s="53"/>
      <c r="B107" s="54"/>
      <c r="C107" s="54"/>
      <c r="D107" s="55"/>
      <c r="E107" s="56"/>
      <c r="F107" s="57"/>
      <c r="G107" s="133"/>
      <c r="H107" s="133"/>
      <c r="I107" s="31"/>
      <c r="J107" s="125"/>
      <c r="P107" s="23"/>
    </row>
    <row r="108" spans="1:16" s="15" customFormat="1" ht="27" customHeight="1" x14ac:dyDescent="0.25">
      <c r="A108" s="32" t="s">
        <v>67</v>
      </c>
      <c r="B108" s="103" t="s">
        <v>68</v>
      </c>
      <c r="C108" s="104"/>
      <c r="D108" s="103"/>
      <c r="E108" s="114"/>
      <c r="F108" s="49"/>
      <c r="G108" s="129"/>
      <c r="H108" s="129"/>
      <c r="I108" s="18"/>
      <c r="J108" s="118"/>
      <c r="P108" s="23"/>
    </row>
    <row r="109" spans="1:16" s="15" customFormat="1" ht="27" customHeight="1" x14ac:dyDescent="0.25">
      <c r="A109" s="42"/>
      <c r="B109" s="33" t="s">
        <v>4</v>
      </c>
      <c r="C109" s="114" t="s">
        <v>75</v>
      </c>
      <c r="D109" s="104"/>
      <c r="E109" s="114"/>
      <c r="F109" s="49"/>
      <c r="G109" s="129">
        <f>SUM(G110:G113)</f>
        <v>16908555.599999998</v>
      </c>
      <c r="H109" s="129">
        <f>SUM(H110:H113)</f>
        <v>16258643.210000001</v>
      </c>
      <c r="I109" s="18">
        <f t="shared" ref="I109:I117" si="7">G109-H109</f>
        <v>649912.38999999687</v>
      </c>
      <c r="J109" s="118">
        <f t="shared" ref="J109:J116" si="8">IF(I109=0,"-    ",I109/G109)</f>
        <v>3.8436895816221991E-2</v>
      </c>
      <c r="P109" s="23"/>
    </row>
    <row r="110" spans="1:16" s="17" customFormat="1" ht="27" customHeight="1" x14ac:dyDescent="0.25">
      <c r="A110" s="52"/>
      <c r="B110" s="107"/>
      <c r="C110" s="115"/>
      <c r="D110" s="37" t="s">
        <v>9</v>
      </c>
      <c r="E110" s="115" t="s">
        <v>78</v>
      </c>
      <c r="F110" s="51"/>
      <c r="G110" s="128">
        <v>16482870.58</v>
      </c>
      <c r="H110" s="128">
        <v>14401514</v>
      </c>
      <c r="I110" s="16">
        <f t="shared" si="7"/>
        <v>2081356.58</v>
      </c>
      <c r="J110" s="119">
        <f t="shared" si="8"/>
        <v>0.12627391387307732</v>
      </c>
      <c r="P110" s="23"/>
    </row>
    <row r="111" spans="1:16" s="17" customFormat="1" ht="27" customHeight="1" x14ac:dyDescent="0.25">
      <c r="A111" s="52"/>
      <c r="B111" s="107"/>
      <c r="C111" s="115"/>
      <c r="D111" s="37" t="s">
        <v>10</v>
      </c>
      <c r="E111" s="115" t="s">
        <v>81</v>
      </c>
      <c r="F111" s="51"/>
      <c r="G111" s="128">
        <v>320000</v>
      </c>
      <c r="H111" s="128">
        <v>1751444.21</v>
      </c>
      <c r="I111" s="16">
        <f t="shared" si="7"/>
        <v>-1431444.21</v>
      </c>
      <c r="J111" s="119">
        <f t="shared" si="8"/>
        <v>-4.4732631562499998</v>
      </c>
      <c r="P111" s="23"/>
    </row>
    <row r="112" spans="1:16" s="17" customFormat="1" ht="27" customHeight="1" x14ac:dyDescent="0.25">
      <c r="A112" s="52"/>
      <c r="B112" s="107"/>
      <c r="C112" s="115"/>
      <c r="D112" s="37" t="s">
        <v>20</v>
      </c>
      <c r="E112" s="115" t="s">
        <v>80</v>
      </c>
      <c r="F112" s="51"/>
      <c r="G112" s="128">
        <v>105685.02</v>
      </c>
      <c r="H112" s="128">
        <v>105685</v>
      </c>
      <c r="I112" s="16">
        <f t="shared" si="7"/>
        <v>2.0000000004074536E-2</v>
      </c>
      <c r="J112" s="119">
        <f t="shared" si="8"/>
        <v>1.8924157845714119E-7</v>
      </c>
      <c r="P112" s="23"/>
    </row>
    <row r="113" spans="1:16" s="17" customFormat="1" ht="27" customHeight="1" x14ac:dyDescent="0.25">
      <c r="A113" s="52"/>
      <c r="B113" s="107"/>
      <c r="C113" s="115"/>
      <c r="D113" s="37" t="s">
        <v>25</v>
      </c>
      <c r="E113" s="115" t="s">
        <v>79</v>
      </c>
      <c r="F113" s="51"/>
      <c r="G113" s="128"/>
      <c r="H113" s="128"/>
      <c r="I113" s="16"/>
      <c r="J113" s="119" t="str">
        <f t="shared" si="8"/>
        <v xml:space="preserve">-    </v>
      </c>
      <c r="P113" s="23"/>
    </row>
    <row r="114" spans="1:16" s="15" customFormat="1" ht="27" customHeight="1" x14ac:dyDescent="0.25">
      <c r="A114" s="42"/>
      <c r="B114" s="33" t="s">
        <v>5</v>
      </c>
      <c r="C114" s="114" t="s">
        <v>76</v>
      </c>
      <c r="D114" s="104"/>
      <c r="E114" s="114"/>
      <c r="F114" s="49"/>
      <c r="G114" s="129">
        <v>380000</v>
      </c>
      <c r="H114" s="129">
        <v>378888.75</v>
      </c>
      <c r="I114" s="18">
        <f t="shared" si="7"/>
        <v>1111.25</v>
      </c>
      <c r="J114" s="118">
        <f t="shared" si="8"/>
        <v>2.9243421052631579E-3</v>
      </c>
      <c r="P114" s="23"/>
    </row>
    <row r="115" spans="1:16" s="15" customFormat="1" ht="27" customHeight="1" x14ac:dyDescent="0.25">
      <c r="A115" s="42"/>
      <c r="B115" s="33" t="s">
        <v>6</v>
      </c>
      <c r="C115" s="114" t="s">
        <v>77</v>
      </c>
      <c r="D115" s="104"/>
      <c r="E115" s="114"/>
      <c r="F115" s="49"/>
      <c r="G115" s="129"/>
      <c r="H115" s="129"/>
      <c r="I115" s="18">
        <f t="shared" si="7"/>
        <v>0</v>
      </c>
      <c r="J115" s="118" t="str">
        <f t="shared" si="8"/>
        <v xml:space="preserve">-    </v>
      </c>
      <c r="P115" s="23"/>
    </row>
    <row r="116" spans="1:16" s="15" customFormat="1" ht="27" customHeight="1" x14ac:dyDescent="0.25">
      <c r="A116" s="43"/>
      <c r="B116" s="168" t="s">
        <v>69</v>
      </c>
      <c r="C116" s="168"/>
      <c r="D116" s="168"/>
      <c r="E116" s="168"/>
      <c r="F116" s="169"/>
      <c r="G116" s="99">
        <f>G109+G114+G115</f>
        <v>17288555.599999998</v>
      </c>
      <c r="H116" s="99">
        <f>H109+H114+H115</f>
        <v>16637531.960000001</v>
      </c>
      <c r="I116" s="29">
        <f t="shared" si="7"/>
        <v>651023.63999999687</v>
      </c>
      <c r="J116" s="123">
        <f t="shared" si="8"/>
        <v>3.765633492250775E-2</v>
      </c>
      <c r="M116" s="23"/>
      <c r="P116" s="23"/>
    </row>
    <row r="117" spans="1:16" s="17" customFormat="1" ht="9" customHeight="1" x14ac:dyDescent="0.25">
      <c r="A117" s="52"/>
      <c r="B117" s="37"/>
      <c r="C117" s="115"/>
      <c r="D117" s="108"/>
      <c r="E117" s="115"/>
      <c r="F117" s="51"/>
      <c r="G117" s="128"/>
      <c r="H117" s="128"/>
      <c r="I117" s="16">
        <f t="shared" si="7"/>
        <v>0</v>
      </c>
      <c r="J117" s="119"/>
      <c r="P117" s="23"/>
    </row>
    <row r="118" spans="1:16" s="15" customFormat="1" ht="27" customHeight="1" x14ac:dyDescent="0.25">
      <c r="A118" s="32" t="s">
        <v>82</v>
      </c>
      <c r="B118" s="103"/>
      <c r="C118" s="104"/>
      <c r="D118" s="103"/>
      <c r="E118" s="114"/>
      <c r="F118" s="49"/>
      <c r="G118" s="129">
        <f>G106-G116</f>
        <v>0.18999996408820152</v>
      </c>
      <c r="H118" s="129">
        <f>H106-H116</f>
        <v>3.9999999105930328E-2</v>
      </c>
      <c r="I118" s="129">
        <f>I106-I116</f>
        <v>0.14999996498227119</v>
      </c>
      <c r="J118" s="135">
        <v>0</v>
      </c>
      <c r="M118" s="136"/>
      <c r="P118" s="23"/>
    </row>
    <row r="119" spans="1:16" s="17" customFormat="1" ht="9" customHeight="1" thickBot="1" x14ac:dyDescent="0.3">
      <c r="A119" s="58"/>
      <c r="B119" s="59"/>
      <c r="C119" s="60"/>
      <c r="D119" s="60"/>
      <c r="E119" s="61"/>
      <c r="F119" s="62"/>
      <c r="G119" s="134"/>
      <c r="H119" s="134"/>
      <c r="I119" s="28"/>
      <c r="J119" s="126"/>
      <c r="M119" s="137"/>
      <c r="P119" s="23"/>
    </row>
    <row r="120" spans="1:16" s="17" customFormat="1" x14ac:dyDescent="0.25">
      <c r="A120" s="45"/>
      <c r="B120" s="45"/>
      <c r="C120" s="48"/>
      <c r="D120" s="48"/>
      <c r="E120" s="50"/>
      <c r="F120" s="50"/>
      <c r="G120" s="140"/>
      <c r="H120" s="22"/>
      <c r="I120" s="23"/>
      <c r="J120" s="24"/>
    </row>
    <row r="121" spans="1:16" s="17" customFormat="1" ht="15.75" customHeight="1" x14ac:dyDescent="0.25">
      <c r="A121" s="45"/>
      <c r="B121" s="45"/>
      <c r="C121" s="48"/>
      <c r="D121" s="48"/>
      <c r="E121" s="50"/>
      <c r="F121" s="164" t="s">
        <v>145</v>
      </c>
      <c r="G121" s="140"/>
      <c r="H121" s="22"/>
      <c r="I121" s="23"/>
      <c r="J121" s="24"/>
    </row>
    <row r="122" spans="1:16" s="17" customFormat="1" x14ac:dyDescent="0.25">
      <c r="A122" s="45"/>
      <c r="B122" s="45"/>
      <c r="C122" s="48"/>
      <c r="D122" s="48"/>
      <c r="E122" s="50"/>
      <c r="F122" s="164"/>
      <c r="G122" s="140"/>
      <c r="H122" s="22"/>
      <c r="I122" s="23"/>
      <c r="J122" s="24"/>
    </row>
    <row r="123" spans="1:16" x14ac:dyDescent="0.25">
      <c r="A123" s="3"/>
      <c r="B123" s="3"/>
      <c r="C123" s="4"/>
      <c r="D123" s="4"/>
      <c r="E123" s="4"/>
      <c r="F123" s="164"/>
      <c r="G123" s="141"/>
      <c r="H123" s="1"/>
    </row>
    <row r="124" spans="1:16" x14ac:dyDescent="0.25">
      <c r="A124" s="45"/>
      <c r="B124" s="45"/>
      <c r="C124" s="48"/>
      <c r="D124" s="48"/>
      <c r="E124" s="48"/>
      <c r="F124" s="63"/>
      <c r="G124" s="142"/>
      <c r="H124" s="162" t="s">
        <v>144</v>
      </c>
      <c r="I124" s="163"/>
    </row>
    <row r="125" spans="1:16" x14ac:dyDescent="0.25">
      <c r="A125" s="45"/>
      <c r="B125" s="45"/>
      <c r="C125" s="48"/>
      <c r="D125" s="48"/>
      <c r="E125" s="48"/>
      <c r="F125" s="63"/>
      <c r="G125" s="142"/>
      <c r="H125" s="163"/>
      <c r="I125" s="163"/>
    </row>
    <row r="126" spans="1:16" x14ac:dyDescent="0.25">
      <c r="A126" s="45"/>
      <c r="B126" s="45"/>
      <c r="C126" s="48"/>
      <c r="D126" s="48"/>
      <c r="E126" s="48"/>
      <c r="F126" s="63"/>
      <c r="G126" s="142"/>
      <c r="H126" s="25"/>
    </row>
    <row r="127" spans="1:16" x14ac:dyDescent="0.25">
      <c r="A127" s="45"/>
      <c r="B127" s="45"/>
      <c r="C127" s="48"/>
      <c r="D127" s="48"/>
      <c r="E127" s="48"/>
      <c r="F127" s="63"/>
      <c r="G127" s="142"/>
      <c r="H127" s="25"/>
    </row>
    <row r="128" spans="1:16" x14ac:dyDescent="0.25">
      <c r="A128" s="45"/>
      <c r="B128" s="45"/>
      <c r="C128" s="48"/>
      <c r="D128" s="48"/>
      <c r="E128" s="48"/>
      <c r="F128" s="63"/>
      <c r="G128" s="142"/>
      <c r="H128" s="25"/>
    </row>
    <row r="129" spans="1:14" x14ac:dyDescent="0.25">
      <c r="A129" s="45"/>
      <c r="B129" s="45"/>
      <c r="C129" s="48"/>
      <c r="D129" s="48"/>
      <c r="E129" s="48"/>
      <c r="F129" s="63"/>
      <c r="G129" s="142"/>
      <c r="H129" s="25"/>
    </row>
    <row r="130" spans="1:14" x14ac:dyDescent="0.25">
      <c r="A130" s="45"/>
      <c r="B130" s="45"/>
      <c r="C130" s="48"/>
      <c r="D130" s="48"/>
      <c r="E130" s="48"/>
      <c r="F130" s="63"/>
      <c r="G130" s="142"/>
      <c r="H130" s="25"/>
    </row>
    <row r="131" spans="1:14" x14ac:dyDescent="0.25">
      <c r="A131" s="45"/>
      <c r="B131" s="45"/>
      <c r="C131" s="48"/>
      <c r="D131" s="48"/>
      <c r="E131" s="48"/>
      <c r="F131" s="63"/>
      <c r="G131" s="142"/>
      <c r="H131" s="25"/>
    </row>
    <row r="132" spans="1:14" x14ac:dyDescent="0.25">
      <c r="A132" s="45"/>
      <c r="B132" s="45"/>
      <c r="C132" s="48"/>
      <c r="D132" s="48"/>
      <c r="E132" s="48"/>
      <c r="F132" s="63"/>
      <c r="G132" s="142"/>
      <c r="H132" s="25"/>
    </row>
    <row r="133" spans="1:14" x14ac:dyDescent="0.25">
      <c r="A133" s="45"/>
      <c r="B133" s="45"/>
      <c r="C133" s="48"/>
      <c r="D133" s="48"/>
      <c r="E133" s="48"/>
      <c r="F133" s="63"/>
      <c r="G133" s="142"/>
      <c r="H133" s="25"/>
    </row>
    <row r="134" spans="1:14" x14ac:dyDescent="0.25">
      <c r="A134" s="45"/>
      <c r="B134" s="45"/>
      <c r="C134" s="48"/>
      <c r="D134" s="48"/>
      <c r="E134" s="48"/>
      <c r="F134" s="63"/>
      <c r="G134" s="142"/>
      <c r="H134" s="25"/>
    </row>
    <row r="135" spans="1:14" x14ac:dyDescent="0.25">
      <c r="A135" s="45"/>
      <c r="B135" s="45"/>
      <c r="C135" s="48"/>
      <c r="D135" s="48"/>
      <c r="E135" s="48"/>
      <c r="F135" s="63"/>
    </row>
    <row r="136" spans="1:14" x14ac:dyDescent="0.25">
      <c r="A136" s="45"/>
      <c r="B136" s="45"/>
      <c r="C136" s="48"/>
      <c r="D136" s="48"/>
      <c r="E136" s="48"/>
      <c r="F136" s="63"/>
    </row>
    <row r="137" spans="1:14" x14ac:dyDescent="0.25">
      <c r="A137" s="45"/>
      <c r="B137" s="45"/>
      <c r="C137" s="48"/>
      <c r="D137" s="48"/>
      <c r="E137" s="48"/>
      <c r="F137" s="63"/>
    </row>
    <row r="138" spans="1:14" x14ac:dyDescent="0.25">
      <c r="A138" s="45"/>
      <c r="B138" s="45"/>
      <c r="C138" s="48"/>
      <c r="D138" s="48"/>
      <c r="E138" s="48"/>
      <c r="F138" s="63"/>
    </row>
    <row r="139" spans="1:14" x14ac:dyDescent="0.25">
      <c r="A139" s="45"/>
      <c r="B139" s="45"/>
      <c r="C139" s="48"/>
      <c r="D139" s="48"/>
      <c r="E139" s="48"/>
      <c r="F139" s="63"/>
    </row>
    <row r="140" spans="1:14" x14ac:dyDescent="0.25">
      <c r="A140" s="45"/>
      <c r="B140" s="45"/>
      <c r="C140" s="48"/>
      <c r="D140" s="48"/>
      <c r="E140" s="48"/>
      <c r="F140" s="63"/>
    </row>
    <row r="141" spans="1:14" x14ac:dyDescent="0.25">
      <c r="A141" s="45"/>
      <c r="B141" s="45"/>
      <c r="C141" s="48"/>
      <c r="D141" s="48"/>
      <c r="E141" s="48"/>
      <c r="F141" s="63"/>
    </row>
    <row r="142" spans="1:14" x14ac:dyDescent="0.25">
      <c r="A142" s="45"/>
      <c r="B142" s="45"/>
      <c r="C142" s="48"/>
      <c r="D142" s="48"/>
      <c r="E142" s="48"/>
      <c r="F142" s="63"/>
    </row>
    <row r="143" spans="1:14" s="21" customFormat="1" x14ac:dyDescent="0.25">
      <c r="A143" s="45"/>
      <c r="B143" s="45"/>
      <c r="C143" s="48"/>
      <c r="D143" s="48"/>
      <c r="E143" s="48"/>
      <c r="F143" s="63"/>
      <c r="G143" s="143"/>
      <c r="H143" s="10"/>
      <c r="I143" s="10"/>
      <c r="J143" s="10"/>
      <c r="K143" s="10"/>
      <c r="L143" s="10"/>
      <c r="M143" s="10"/>
      <c r="N143" s="10"/>
    </row>
    <row r="144" spans="1:14" s="21" customFormat="1" x14ac:dyDescent="0.25">
      <c r="A144" s="45"/>
      <c r="B144" s="45"/>
      <c r="C144" s="48"/>
      <c r="D144" s="48"/>
      <c r="E144" s="48"/>
      <c r="F144" s="63"/>
      <c r="G144" s="143"/>
      <c r="H144" s="10"/>
      <c r="I144" s="10"/>
      <c r="J144" s="10"/>
      <c r="K144" s="10"/>
      <c r="L144" s="10"/>
      <c r="M144" s="10"/>
      <c r="N144" s="10"/>
    </row>
    <row r="145" spans="1:14" s="21" customFormat="1" x14ac:dyDescent="0.25">
      <c r="A145" s="45"/>
      <c r="B145" s="45"/>
      <c r="C145" s="48"/>
      <c r="D145" s="48"/>
      <c r="E145" s="48"/>
      <c r="F145" s="63"/>
      <c r="G145" s="143"/>
      <c r="H145" s="10"/>
      <c r="I145" s="10"/>
      <c r="J145" s="10"/>
      <c r="K145" s="10"/>
      <c r="L145" s="10"/>
      <c r="M145" s="10"/>
      <c r="N145" s="10"/>
    </row>
    <row r="146" spans="1:14" s="21" customFormat="1" x14ac:dyDescent="0.25">
      <c r="A146" s="45"/>
      <c r="B146" s="45"/>
      <c r="C146" s="48"/>
      <c r="D146" s="48"/>
      <c r="E146" s="48"/>
      <c r="F146" s="63"/>
      <c r="G146" s="143"/>
      <c r="H146" s="10"/>
      <c r="I146" s="10"/>
      <c r="J146" s="10"/>
      <c r="K146" s="10"/>
      <c r="L146" s="10"/>
      <c r="M146" s="10"/>
      <c r="N146" s="10"/>
    </row>
    <row r="147" spans="1:14" s="21" customFormat="1" x14ac:dyDescent="0.25">
      <c r="A147" s="45"/>
      <c r="B147" s="45"/>
      <c r="C147" s="48"/>
      <c r="D147" s="48"/>
      <c r="E147" s="48"/>
      <c r="F147" s="63"/>
      <c r="G147" s="143"/>
      <c r="H147" s="10"/>
      <c r="I147" s="10"/>
      <c r="J147" s="10"/>
      <c r="K147" s="10"/>
      <c r="L147" s="10"/>
      <c r="M147" s="10"/>
      <c r="N147" s="10"/>
    </row>
    <row r="148" spans="1:14" s="21" customFormat="1" x14ac:dyDescent="0.25">
      <c r="A148" s="45"/>
      <c r="B148" s="45"/>
      <c r="C148" s="48"/>
      <c r="D148" s="48"/>
      <c r="E148" s="48"/>
      <c r="F148" s="63"/>
      <c r="G148" s="143"/>
      <c r="H148" s="10"/>
      <c r="I148" s="10"/>
      <c r="J148" s="10"/>
      <c r="K148" s="10"/>
      <c r="L148" s="10"/>
      <c r="M148" s="10"/>
      <c r="N148" s="10"/>
    </row>
    <row r="149" spans="1:14" s="21" customFormat="1" x14ac:dyDescent="0.25">
      <c r="A149" s="45"/>
      <c r="B149" s="45"/>
      <c r="C149" s="48"/>
      <c r="D149" s="48"/>
      <c r="E149" s="48"/>
      <c r="F149" s="63"/>
      <c r="G149" s="143"/>
      <c r="H149" s="10"/>
      <c r="I149" s="10"/>
      <c r="J149" s="10"/>
      <c r="K149" s="10"/>
      <c r="L149" s="10"/>
      <c r="M149" s="10"/>
      <c r="N149" s="10"/>
    </row>
    <row r="150" spans="1:14" s="21" customFormat="1" x14ac:dyDescent="0.25">
      <c r="A150" s="45"/>
      <c r="B150" s="45"/>
      <c r="C150" s="48"/>
      <c r="D150" s="48"/>
      <c r="E150" s="48"/>
      <c r="F150" s="63"/>
      <c r="G150" s="143"/>
      <c r="H150" s="10"/>
      <c r="I150" s="10"/>
      <c r="J150" s="10"/>
      <c r="K150" s="10"/>
      <c r="L150" s="10"/>
      <c r="M150" s="10"/>
      <c r="N150" s="10"/>
    </row>
    <row r="151" spans="1:14" s="21" customFormat="1" x14ac:dyDescent="0.25">
      <c r="A151" s="45"/>
      <c r="B151" s="45"/>
      <c r="C151" s="48"/>
      <c r="D151" s="48"/>
      <c r="E151" s="48"/>
      <c r="F151" s="63"/>
      <c r="G151" s="143"/>
      <c r="H151" s="10"/>
      <c r="I151" s="10"/>
      <c r="J151" s="10"/>
      <c r="K151" s="10"/>
      <c r="L151" s="10"/>
      <c r="M151" s="10"/>
      <c r="N151" s="10"/>
    </row>
    <row r="152" spans="1:14" s="21" customFormat="1" x14ac:dyDescent="0.25">
      <c r="A152" s="45"/>
      <c r="B152" s="45"/>
      <c r="C152" s="48"/>
      <c r="D152" s="48"/>
      <c r="E152" s="48"/>
      <c r="F152" s="63"/>
      <c r="G152" s="143"/>
      <c r="H152" s="10"/>
      <c r="I152" s="10"/>
      <c r="J152" s="10"/>
      <c r="K152" s="10"/>
      <c r="L152" s="10"/>
      <c r="M152" s="10"/>
      <c r="N152" s="10"/>
    </row>
    <row r="153" spans="1:14" s="21" customFormat="1" x14ac:dyDescent="0.25">
      <c r="A153" s="45"/>
      <c r="B153" s="45"/>
      <c r="C153" s="48"/>
      <c r="D153" s="48"/>
      <c r="E153" s="48"/>
      <c r="F153" s="63"/>
      <c r="G153" s="143"/>
      <c r="H153" s="10"/>
      <c r="I153" s="10"/>
      <c r="J153" s="10"/>
      <c r="K153" s="10"/>
      <c r="L153" s="10"/>
      <c r="M153" s="10"/>
      <c r="N153" s="10"/>
    </row>
    <row r="154" spans="1:14" s="21" customFormat="1" x14ac:dyDescent="0.25">
      <c r="A154" s="45"/>
      <c r="B154" s="45"/>
      <c r="C154" s="48"/>
      <c r="D154" s="48"/>
      <c r="E154" s="48"/>
      <c r="F154" s="63"/>
      <c r="G154" s="143"/>
      <c r="H154" s="10"/>
      <c r="I154" s="10"/>
      <c r="J154" s="10"/>
      <c r="K154" s="10"/>
      <c r="L154" s="10"/>
      <c r="M154" s="10"/>
      <c r="N154" s="10"/>
    </row>
    <row r="155" spans="1:14" s="21" customFormat="1" x14ac:dyDescent="0.25">
      <c r="A155" s="45"/>
      <c r="B155" s="45"/>
      <c r="C155" s="48"/>
      <c r="D155" s="48"/>
      <c r="E155" s="48"/>
      <c r="F155" s="63"/>
      <c r="G155" s="143"/>
      <c r="H155" s="10"/>
      <c r="I155" s="10"/>
      <c r="J155" s="10"/>
      <c r="K155" s="10"/>
      <c r="L155" s="10"/>
      <c r="M155" s="10"/>
      <c r="N155" s="10"/>
    </row>
    <row r="156" spans="1:14" s="21" customFormat="1" x14ac:dyDescent="0.25">
      <c r="A156" s="45"/>
      <c r="B156" s="45"/>
      <c r="C156" s="48"/>
      <c r="D156" s="48"/>
      <c r="E156" s="48"/>
      <c r="F156" s="63"/>
      <c r="G156" s="143"/>
      <c r="H156" s="10"/>
      <c r="I156" s="10"/>
      <c r="J156" s="10"/>
      <c r="K156" s="10"/>
      <c r="L156" s="10"/>
      <c r="M156" s="10"/>
      <c r="N156" s="10"/>
    </row>
    <row r="157" spans="1:14" s="21" customFormat="1" x14ac:dyDescent="0.25">
      <c r="A157" s="45"/>
      <c r="B157" s="45"/>
      <c r="C157" s="48"/>
      <c r="D157" s="48"/>
      <c r="E157" s="48"/>
      <c r="F157" s="63"/>
      <c r="G157" s="143"/>
      <c r="H157" s="10"/>
      <c r="I157" s="10"/>
      <c r="J157" s="10"/>
      <c r="K157" s="10"/>
      <c r="L157" s="10"/>
      <c r="M157" s="10"/>
      <c r="N157" s="10"/>
    </row>
    <row r="158" spans="1:14" s="21" customFormat="1" x14ac:dyDescent="0.25">
      <c r="A158" s="45"/>
      <c r="B158" s="45"/>
      <c r="C158" s="48"/>
      <c r="D158" s="48"/>
      <c r="E158" s="48"/>
      <c r="F158" s="63"/>
      <c r="G158" s="143"/>
      <c r="H158" s="10"/>
      <c r="I158" s="10"/>
      <c r="J158" s="10"/>
      <c r="K158" s="10"/>
      <c r="L158" s="10"/>
      <c r="M158" s="10"/>
      <c r="N158" s="10"/>
    </row>
    <row r="159" spans="1:14" s="21" customFormat="1" x14ac:dyDescent="0.25">
      <c r="A159" s="45"/>
      <c r="B159" s="45"/>
      <c r="C159" s="48"/>
      <c r="D159" s="48"/>
      <c r="E159" s="48"/>
      <c r="F159" s="63"/>
      <c r="G159" s="143"/>
      <c r="H159" s="10"/>
      <c r="I159" s="10"/>
      <c r="J159" s="10"/>
      <c r="K159" s="10"/>
      <c r="L159" s="10"/>
      <c r="M159" s="10"/>
      <c r="N159" s="10"/>
    </row>
    <row r="160" spans="1:14" s="21" customFormat="1" x14ac:dyDescent="0.25">
      <c r="A160" s="45"/>
      <c r="B160" s="45"/>
      <c r="C160" s="48"/>
      <c r="D160" s="48"/>
      <c r="E160" s="48"/>
      <c r="F160" s="63"/>
      <c r="G160" s="143"/>
      <c r="H160" s="10"/>
      <c r="I160" s="10"/>
      <c r="J160" s="10"/>
      <c r="K160" s="10"/>
      <c r="L160" s="10"/>
      <c r="M160" s="10"/>
      <c r="N160" s="10"/>
    </row>
    <row r="161" spans="1:14" s="21" customFormat="1" x14ac:dyDescent="0.25">
      <c r="A161" s="45"/>
      <c r="B161" s="45"/>
      <c r="C161" s="48"/>
      <c r="D161" s="48"/>
      <c r="E161" s="48"/>
      <c r="F161" s="63"/>
      <c r="G161" s="143"/>
      <c r="H161" s="10"/>
      <c r="I161" s="10"/>
      <c r="J161" s="10"/>
      <c r="K161" s="10"/>
      <c r="L161" s="10"/>
      <c r="M161" s="10"/>
      <c r="N161" s="10"/>
    </row>
    <row r="162" spans="1:14" s="21" customFormat="1" x14ac:dyDescent="0.25">
      <c r="A162" s="45"/>
      <c r="B162" s="45"/>
      <c r="C162" s="48"/>
      <c r="D162" s="48"/>
      <c r="E162" s="48"/>
      <c r="F162" s="63"/>
      <c r="G162" s="143"/>
      <c r="H162" s="10"/>
      <c r="I162" s="10"/>
      <c r="J162" s="10"/>
      <c r="K162" s="10"/>
      <c r="L162" s="10"/>
      <c r="M162" s="10"/>
      <c r="N162" s="10"/>
    </row>
    <row r="163" spans="1:14" s="21" customFormat="1" x14ac:dyDescent="0.25">
      <c r="A163" s="45"/>
      <c r="B163" s="45"/>
      <c r="C163" s="48"/>
      <c r="D163" s="48"/>
      <c r="E163" s="48"/>
      <c r="F163" s="63"/>
      <c r="G163" s="143"/>
      <c r="H163" s="10"/>
      <c r="I163" s="10"/>
      <c r="J163" s="10"/>
      <c r="K163" s="10"/>
      <c r="L163" s="10"/>
      <c r="M163" s="10"/>
      <c r="N163" s="10"/>
    </row>
    <row r="164" spans="1:14" s="21" customFormat="1" x14ac:dyDescent="0.25">
      <c r="A164" s="45"/>
      <c r="B164" s="45"/>
      <c r="C164" s="48"/>
      <c r="D164" s="48"/>
      <c r="E164" s="48"/>
      <c r="F164" s="63"/>
      <c r="G164" s="143"/>
      <c r="H164" s="10"/>
      <c r="I164" s="10"/>
      <c r="J164" s="10"/>
      <c r="K164" s="10"/>
      <c r="L164" s="10"/>
      <c r="M164" s="10"/>
      <c r="N164" s="10"/>
    </row>
    <row r="165" spans="1:14" s="21" customFormat="1" x14ac:dyDescent="0.25">
      <c r="A165" s="45"/>
      <c r="B165" s="45"/>
      <c r="C165" s="48"/>
      <c r="D165" s="48"/>
      <c r="E165" s="48"/>
      <c r="F165" s="63"/>
      <c r="G165" s="143"/>
      <c r="H165" s="10"/>
      <c r="I165" s="10"/>
      <c r="J165" s="10"/>
      <c r="K165" s="10"/>
      <c r="L165" s="10"/>
      <c r="M165" s="10"/>
      <c r="N165" s="10"/>
    </row>
    <row r="166" spans="1:14" s="21" customFormat="1" x14ac:dyDescent="0.25">
      <c r="A166" s="45"/>
      <c r="B166" s="45"/>
      <c r="C166" s="48"/>
      <c r="D166" s="48"/>
      <c r="E166" s="48"/>
      <c r="F166" s="63"/>
      <c r="G166" s="143"/>
      <c r="H166" s="10"/>
      <c r="I166" s="10"/>
      <c r="J166" s="10"/>
      <c r="K166" s="10"/>
      <c r="L166" s="10"/>
      <c r="M166" s="10"/>
      <c r="N166" s="10"/>
    </row>
    <row r="167" spans="1:14" s="21" customFormat="1" x14ac:dyDescent="0.25">
      <c r="A167" s="45"/>
      <c r="B167" s="45"/>
      <c r="C167" s="48"/>
      <c r="D167" s="48"/>
      <c r="E167" s="48"/>
      <c r="F167" s="63"/>
      <c r="G167" s="143"/>
      <c r="H167" s="10"/>
      <c r="I167" s="10"/>
      <c r="J167" s="10"/>
      <c r="K167" s="10"/>
      <c r="L167" s="10"/>
      <c r="M167" s="10"/>
      <c r="N167" s="10"/>
    </row>
    <row r="168" spans="1:14" s="21" customFormat="1" x14ac:dyDescent="0.25">
      <c r="A168" s="20"/>
      <c r="B168" s="20"/>
      <c r="F168" s="10"/>
      <c r="G168" s="143"/>
      <c r="H168" s="10"/>
      <c r="I168" s="10"/>
      <c r="J168" s="10"/>
      <c r="K168" s="10"/>
      <c r="L168" s="10"/>
      <c r="M168" s="10"/>
      <c r="N168" s="10"/>
    </row>
    <row r="169" spans="1:14" s="21" customFormat="1" x14ac:dyDescent="0.25">
      <c r="A169" s="20"/>
      <c r="B169" s="20"/>
      <c r="F169" s="10"/>
      <c r="G169" s="143"/>
      <c r="H169" s="10"/>
      <c r="I169" s="10"/>
      <c r="J169" s="10"/>
      <c r="K169" s="10"/>
      <c r="L169" s="10"/>
      <c r="M169" s="10"/>
      <c r="N169" s="10"/>
    </row>
    <row r="170" spans="1:14" s="21" customFormat="1" x14ac:dyDescent="0.25">
      <c r="A170" s="20"/>
      <c r="B170" s="20"/>
      <c r="F170" s="10"/>
      <c r="G170" s="143"/>
      <c r="H170" s="10"/>
      <c r="I170" s="10"/>
      <c r="J170" s="10"/>
      <c r="K170" s="10"/>
      <c r="L170" s="10"/>
      <c r="M170" s="10"/>
      <c r="N170" s="10"/>
    </row>
    <row r="171" spans="1:14" s="21" customFormat="1" x14ac:dyDescent="0.25">
      <c r="A171" s="20"/>
      <c r="B171" s="20"/>
      <c r="F171" s="10"/>
      <c r="G171" s="143"/>
      <c r="H171" s="10"/>
      <c r="I171" s="10"/>
      <c r="J171" s="10"/>
      <c r="K171" s="10"/>
      <c r="L171" s="10"/>
      <c r="M171" s="10"/>
      <c r="N171" s="10"/>
    </row>
    <row r="172" spans="1:14" s="21" customFormat="1" x14ac:dyDescent="0.25">
      <c r="A172" s="20"/>
      <c r="B172" s="20"/>
      <c r="F172" s="10"/>
      <c r="G172" s="143"/>
      <c r="H172" s="10"/>
      <c r="I172" s="10"/>
      <c r="J172" s="10"/>
      <c r="K172" s="10"/>
      <c r="L172" s="10"/>
      <c r="M172" s="10"/>
      <c r="N172" s="10"/>
    </row>
    <row r="173" spans="1:14" s="21" customFormat="1" x14ac:dyDescent="0.25">
      <c r="A173" s="20"/>
      <c r="B173" s="20"/>
      <c r="F173" s="10"/>
      <c r="G173" s="143"/>
      <c r="H173" s="10"/>
      <c r="I173" s="10"/>
      <c r="J173" s="10"/>
      <c r="K173" s="10"/>
      <c r="L173" s="10"/>
      <c r="M173" s="10"/>
      <c r="N173" s="10"/>
    </row>
    <row r="174" spans="1:14" s="21" customFormat="1" x14ac:dyDescent="0.25">
      <c r="A174" s="20"/>
      <c r="B174" s="20"/>
      <c r="F174" s="10"/>
      <c r="G174" s="143"/>
      <c r="H174" s="10"/>
      <c r="I174" s="10"/>
      <c r="J174" s="10"/>
      <c r="K174" s="10"/>
      <c r="L174" s="10"/>
      <c r="M174" s="10"/>
      <c r="N174" s="10"/>
    </row>
    <row r="175" spans="1:14" s="21" customFormat="1" x14ac:dyDescent="0.25">
      <c r="A175" s="20"/>
      <c r="B175" s="20"/>
      <c r="F175" s="10"/>
      <c r="G175" s="143"/>
      <c r="H175" s="10"/>
      <c r="I175" s="10"/>
      <c r="J175" s="10"/>
      <c r="K175" s="10"/>
      <c r="L175" s="10"/>
      <c r="M175" s="10"/>
      <c r="N175" s="10"/>
    </row>
    <row r="176" spans="1:14" s="21" customFormat="1" x14ac:dyDescent="0.25">
      <c r="A176" s="20"/>
      <c r="B176" s="20"/>
      <c r="F176" s="10"/>
      <c r="G176" s="143"/>
      <c r="H176" s="10"/>
      <c r="I176" s="10"/>
      <c r="J176" s="10"/>
      <c r="K176" s="10"/>
      <c r="L176" s="10"/>
      <c r="M176" s="10"/>
      <c r="N176" s="10"/>
    </row>
    <row r="177" spans="1:14" s="21" customFormat="1" x14ac:dyDescent="0.25">
      <c r="A177" s="20"/>
      <c r="B177" s="20"/>
      <c r="F177" s="10"/>
      <c r="G177" s="143"/>
      <c r="H177" s="10"/>
      <c r="I177" s="10"/>
      <c r="J177" s="10"/>
      <c r="K177" s="10"/>
      <c r="L177" s="10"/>
      <c r="M177" s="10"/>
      <c r="N177" s="10"/>
    </row>
    <row r="178" spans="1:14" s="21" customFormat="1" x14ac:dyDescent="0.25">
      <c r="A178" s="20"/>
      <c r="B178" s="20"/>
      <c r="F178" s="10"/>
      <c r="G178" s="143"/>
      <c r="H178" s="10"/>
      <c r="I178" s="10"/>
      <c r="J178" s="10"/>
      <c r="K178" s="10"/>
      <c r="L178" s="10"/>
      <c r="M178" s="10"/>
      <c r="N178" s="10"/>
    </row>
    <row r="179" spans="1:14" s="21" customFormat="1" x14ac:dyDescent="0.25">
      <c r="A179" s="20"/>
      <c r="B179" s="20"/>
      <c r="F179" s="10"/>
      <c r="G179" s="143"/>
      <c r="H179" s="10"/>
      <c r="I179" s="10"/>
      <c r="J179" s="10"/>
      <c r="K179" s="10"/>
      <c r="L179" s="10"/>
      <c r="M179" s="10"/>
      <c r="N179" s="10"/>
    </row>
    <row r="180" spans="1:14" s="21" customFormat="1" x14ac:dyDescent="0.25">
      <c r="A180" s="20"/>
      <c r="B180" s="20"/>
      <c r="F180" s="10"/>
      <c r="G180" s="143"/>
      <c r="H180" s="10"/>
      <c r="I180" s="10"/>
      <c r="J180" s="10"/>
      <c r="K180" s="10"/>
      <c r="L180" s="10"/>
      <c r="M180" s="10"/>
      <c r="N180" s="10"/>
    </row>
    <row r="181" spans="1:14" s="21" customFormat="1" x14ac:dyDescent="0.25">
      <c r="A181" s="20"/>
      <c r="B181" s="20"/>
      <c r="F181" s="10"/>
      <c r="G181" s="143"/>
      <c r="H181" s="10"/>
      <c r="I181" s="10"/>
      <c r="J181" s="10"/>
      <c r="K181" s="10"/>
      <c r="L181" s="10"/>
      <c r="M181" s="10"/>
      <c r="N181" s="10"/>
    </row>
    <row r="182" spans="1:14" s="21" customFormat="1" x14ac:dyDescent="0.25">
      <c r="A182" s="20"/>
      <c r="B182" s="20"/>
      <c r="F182" s="10"/>
      <c r="G182" s="143"/>
      <c r="H182" s="10"/>
      <c r="I182" s="10"/>
      <c r="J182" s="10"/>
      <c r="K182" s="10"/>
      <c r="L182" s="10"/>
      <c r="M182" s="10"/>
      <c r="N182" s="10"/>
    </row>
    <row r="183" spans="1:14" s="21" customFormat="1" x14ac:dyDescent="0.25">
      <c r="A183" s="20"/>
      <c r="B183" s="20"/>
      <c r="F183" s="10"/>
      <c r="G183" s="143"/>
      <c r="H183" s="10"/>
      <c r="I183" s="10"/>
      <c r="J183" s="10"/>
      <c r="K183" s="10"/>
      <c r="L183" s="10"/>
      <c r="M183" s="10"/>
      <c r="N183" s="10"/>
    </row>
    <row r="184" spans="1:14" s="21" customFormat="1" x14ac:dyDescent="0.25">
      <c r="A184" s="20"/>
      <c r="B184" s="20"/>
      <c r="F184" s="10"/>
      <c r="G184" s="143"/>
      <c r="H184" s="10"/>
      <c r="I184" s="10"/>
      <c r="J184" s="10"/>
      <c r="K184" s="10"/>
      <c r="L184" s="10"/>
      <c r="M184" s="10"/>
      <c r="N184" s="10"/>
    </row>
    <row r="185" spans="1:14" s="21" customFormat="1" x14ac:dyDescent="0.25">
      <c r="A185" s="20"/>
      <c r="B185" s="20"/>
      <c r="F185" s="10"/>
      <c r="G185" s="143"/>
      <c r="H185" s="10"/>
      <c r="I185" s="10"/>
      <c r="J185" s="10"/>
      <c r="K185" s="10"/>
      <c r="L185" s="10"/>
      <c r="M185" s="10"/>
      <c r="N185" s="10"/>
    </row>
    <row r="186" spans="1:14" s="21" customFormat="1" x14ac:dyDescent="0.25">
      <c r="A186" s="20"/>
      <c r="B186" s="20"/>
      <c r="F186" s="10"/>
      <c r="G186" s="143"/>
      <c r="H186" s="10"/>
      <c r="I186" s="10"/>
      <c r="J186" s="10"/>
      <c r="K186" s="10"/>
      <c r="L186" s="10"/>
      <c r="M186" s="10"/>
      <c r="N186" s="10"/>
    </row>
    <row r="187" spans="1:14" s="21" customFormat="1" x14ac:dyDescent="0.25">
      <c r="A187" s="20"/>
      <c r="B187" s="20"/>
      <c r="F187" s="10"/>
      <c r="G187" s="143"/>
      <c r="H187" s="10"/>
      <c r="I187" s="10"/>
      <c r="J187" s="10"/>
      <c r="K187" s="10"/>
      <c r="L187" s="10"/>
      <c r="M187" s="10"/>
      <c r="N187" s="10"/>
    </row>
    <row r="188" spans="1:14" s="21" customFormat="1" x14ac:dyDescent="0.25">
      <c r="A188" s="20"/>
      <c r="B188" s="20"/>
      <c r="F188" s="10"/>
      <c r="G188" s="143"/>
      <c r="H188" s="10"/>
      <c r="I188" s="10"/>
      <c r="J188" s="10"/>
      <c r="K188" s="10"/>
      <c r="L188" s="10"/>
      <c r="M188" s="10"/>
      <c r="N188" s="10"/>
    </row>
    <row r="189" spans="1:14" s="21" customFormat="1" x14ac:dyDescent="0.25">
      <c r="A189" s="20"/>
      <c r="B189" s="20"/>
      <c r="F189" s="10"/>
      <c r="G189" s="143"/>
      <c r="H189" s="10"/>
      <c r="I189" s="10"/>
      <c r="J189" s="10"/>
      <c r="K189" s="10"/>
      <c r="L189" s="10"/>
      <c r="M189" s="10"/>
      <c r="N189" s="10"/>
    </row>
    <row r="190" spans="1:14" s="21" customFormat="1" x14ac:dyDescent="0.25">
      <c r="A190" s="20"/>
      <c r="B190" s="20"/>
      <c r="F190" s="10"/>
      <c r="G190" s="143"/>
      <c r="H190" s="10"/>
      <c r="I190" s="10"/>
      <c r="J190" s="10"/>
      <c r="K190" s="10"/>
      <c r="L190" s="10"/>
      <c r="M190" s="10"/>
      <c r="N190" s="10"/>
    </row>
    <row r="191" spans="1:14" s="21" customFormat="1" x14ac:dyDescent="0.25">
      <c r="A191" s="20"/>
      <c r="B191" s="20"/>
      <c r="F191" s="10"/>
      <c r="G191" s="143"/>
      <c r="H191" s="10"/>
      <c r="I191" s="10"/>
      <c r="J191" s="10"/>
      <c r="K191" s="10"/>
      <c r="L191" s="10"/>
      <c r="M191" s="10"/>
      <c r="N191" s="10"/>
    </row>
    <row r="192" spans="1:14" s="21" customFormat="1" x14ac:dyDescent="0.25">
      <c r="A192" s="20"/>
      <c r="B192" s="20"/>
      <c r="F192" s="10"/>
      <c r="G192" s="143"/>
      <c r="H192" s="10"/>
      <c r="I192" s="10"/>
      <c r="J192" s="10"/>
      <c r="K192" s="10"/>
      <c r="L192" s="10"/>
      <c r="M192" s="10"/>
      <c r="N192" s="10"/>
    </row>
    <row r="193" spans="1:14" s="21" customFormat="1" x14ac:dyDescent="0.25">
      <c r="A193" s="20"/>
      <c r="B193" s="20"/>
      <c r="F193" s="10"/>
      <c r="G193" s="143"/>
      <c r="H193" s="10"/>
      <c r="I193" s="10"/>
      <c r="J193" s="10"/>
      <c r="K193" s="10"/>
      <c r="L193" s="10"/>
      <c r="M193" s="10"/>
      <c r="N193" s="10"/>
    </row>
    <row r="194" spans="1:14" s="21" customFormat="1" x14ac:dyDescent="0.25">
      <c r="A194" s="20"/>
      <c r="B194" s="20"/>
      <c r="F194" s="10"/>
      <c r="G194" s="143"/>
      <c r="H194" s="10"/>
      <c r="I194" s="10"/>
      <c r="J194" s="10"/>
      <c r="K194" s="10"/>
      <c r="L194" s="10"/>
      <c r="M194" s="10"/>
      <c r="N194" s="10"/>
    </row>
    <row r="195" spans="1:14" s="21" customFormat="1" x14ac:dyDescent="0.25">
      <c r="A195" s="20"/>
      <c r="B195" s="20"/>
      <c r="F195" s="10"/>
      <c r="G195" s="143"/>
      <c r="H195" s="10"/>
      <c r="I195" s="10"/>
      <c r="J195" s="10"/>
      <c r="K195" s="10"/>
      <c r="L195" s="10"/>
      <c r="M195" s="10"/>
      <c r="N195" s="10"/>
    </row>
    <row r="196" spans="1:14" s="21" customFormat="1" x14ac:dyDescent="0.25">
      <c r="A196" s="20"/>
      <c r="B196" s="20"/>
      <c r="F196" s="10"/>
      <c r="G196" s="143"/>
      <c r="H196" s="10"/>
      <c r="I196" s="10"/>
      <c r="J196" s="10"/>
      <c r="K196" s="10"/>
      <c r="L196" s="10"/>
      <c r="M196" s="10"/>
      <c r="N196" s="10"/>
    </row>
    <row r="197" spans="1:14" s="21" customFormat="1" x14ac:dyDescent="0.25">
      <c r="A197" s="20"/>
      <c r="F197" s="10"/>
      <c r="G197" s="143"/>
      <c r="H197" s="10"/>
      <c r="I197" s="10"/>
      <c r="J197" s="10"/>
      <c r="K197" s="10"/>
      <c r="L197" s="10"/>
      <c r="M197" s="10"/>
      <c r="N197" s="10"/>
    </row>
    <row r="198" spans="1:14" s="21" customFormat="1" x14ac:dyDescent="0.25">
      <c r="A198" s="20"/>
      <c r="F198" s="10"/>
      <c r="G198" s="143"/>
      <c r="H198" s="10"/>
      <c r="I198" s="10"/>
      <c r="J198" s="10"/>
      <c r="K198" s="10"/>
      <c r="L198" s="10"/>
      <c r="M198" s="10"/>
      <c r="N198" s="10"/>
    </row>
    <row r="199" spans="1:14" s="21" customFormat="1" x14ac:dyDescent="0.25">
      <c r="A199" s="20"/>
      <c r="F199" s="10"/>
      <c r="G199" s="143"/>
      <c r="H199" s="10"/>
      <c r="I199" s="10"/>
      <c r="J199" s="10"/>
      <c r="K199" s="10"/>
      <c r="L199" s="10"/>
      <c r="M199" s="10"/>
      <c r="N199" s="10"/>
    </row>
    <row r="200" spans="1:14" s="21" customFormat="1" x14ac:dyDescent="0.25">
      <c r="A200" s="20"/>
      <c r="F200" s="10"/>
      <c r="G200" s="143"/>
      <c r="H200" s="10"/>
      <c r="I200" s="10"/>
      <c r="J200" s="10"/>
      <c r="K200" s="10"/>
      <c r="L200" s="10"/>
      <c r="M200" s="10"/>
      <c r="N200" s="10"/>
    </row>
    <row r="201" spans="1:14" s="21" customFormat="1" x14ac:dyDescent="0.25">
      <c r="A201" s="20"/>
      <c r="F201" s="10"/>
      <c r="G201" s="143"/>
      <c r="H201" s="10"/>
      <c r="I201" s="10"/>
      <c r="J201" s="10"/>
      <c r="K201" s="10"/>
      <c r="L201" s="10"/>
      <c r="M201" s="10"/>
      <c r="N201" s="10"/>
    </row>
    <row r="202" spans="1:14" s="21" customFormat="1" x14ac:dyDescent="0.25">
      <c r="A202" s="20"/>
      <c r="F202" s="10"/>
      <c r="G202" s="143"/>
      <c r="H202" s="10"/>
      <c r="I202" s="10"/>
      <c r="J202" s="10"/>
      <c r="K202" s="10"/>
      <c r="L202" s="10"/>
      <c r="M202" s="10"/>
      <c r="N202" s="10"/>
    </row>
    <row r="203" spans="1:14" s="21" customFormat="1" x14ac:dyDescent="0.25">
      <c r="A203" s="20"/>
      <c r="F203" s="10"/>
      <c r="G203" s="143"/>
      <c r="H203" s="10"/>
      <c r="I203" s="10"/>
      <c r="J203" s="10"/>
      <c r="K203" s="10"/>
      <c r="L203" s="10"/>
      <c r="M203" s="10"/>
      <c r="N203" s="10"/>
    </row>
    <row r="204" spans="1:14" s="21" customFormat="1" x14ac:dyDescent="0.25">
      <c r="A204" s="20"/>
      <c r="F204" s="10"/>
      <c r="G204" s="143"/>
      <c r="H204" s="10"/>
      <c r="I204" s="10"/>
      <c r="J204" s="10"/>
      <c r="K204" s="10"/>
      <c r="L204" s="10"/>
      <c r="M204" s="10"/>
      <c r="N204" s="10"/>
    </row>
    <row r="205" spans="1:14" s="21" customFormat="1" x14ac:dyDescent="0.25">
      <c r="A205" s="20"/>
      <c r="F205" s="10"/>
      <c r="G205" s="143"/>
      <c r="H205" s="10"/>
      <c r="I205" s="10"/>
      <c r="J205" s="10"/>
      <c r="K205" s="10"/>
      <c r="L205" s="10"/>
      <c r="M205" s="10"/>
      <c r="N205" s="10"/>
    </row>
    <row r="206" spans="1:14" s="21" customFormat="1" x14ac:dyDescent="0.25">
      <c r="A206" s="20"/>
      <c r="F206" s="10"/>
      <c r="G206" s="143"/>
      <c r="H206" s="10"/>
      <c r="I206" s="10"/>
      <c r="J206" s="10"/>
      <c r="K206" s="10"/>
      <c r="L206" s="10"/>
      <c r="M206" s="10"/>
      <c r="N206" s="10"/>
    </row>
    <row r="207" spans="1:14" s="21" customFormat="1" x14ac:dyDescent="0.25">
      <c r="A207" s="20"/>
      <c r="F207" s="10"/>
      <c r="G207" s="143"/>
      <c r="H207" s="10"/>
      <c r="I207" s="10"/>
      <c r="J207" s="10"/>
      <c r="K207" s="10"/>
      <c r="L207" s="10"/>
      <c r="M207" s="10"/>
      <c r="N207" s="10"/>
    </row>
    <row r="208" spans="1:14" s="21" customFormat="1" x14ac:dyDescent="0.25">
      <c r="A208" s="20"/>
      <c r="F208" s="10"/>
      <c r="G208" s="143"/>
      <c r="H208" s="10"/>
      <c r="I208" s="10"/>
      <c r="J208" s="10"/>
      <c r="K208" s="10"/>
      <c r="L208" s="10"/>
      <c r="M208" s="10"/>
      <c r="N208" s="10"/>
    </row>
    <row r="209" spans="1:14" s="21" customFormat="1" x14ac:dyDescent="0.25">
      <c r="A209" s="20"/>
      <c r="F209" s="10"/>
      <c r="G209" s="143"/>
      <c r="H209" s="10"/>
      <c r="I209" s="10"/>
      <c r="J209" s="10"/>
      <c r="K209" s="10"/>
      <c r="L209" s="10"/>
      <c r="M209" s="10"/>
      <c r="N209" s="10"/>
    </row>
    <row r="210" spans="1:14" s="21" customFormat="1" x14ac:dyDescent="0.25">
      <c r="A210" s="20"/>
      <c r="F210" s="10"/>
      <c r="G210" s="143"/>
      <c r="H210" s="10"/>
      <c r="I210" s="10"/>
      <c r="J210" s="10"/>
      <c r="K210" s="10"/>
      <c r="L210" s="10"/>
      <c r="M210" s="10"/>
      <c r="N210" s="10"/>
    </row>
    <row r="211" spans="1:14" s="21" customFormat="1" x14ac:dyDescent="0.25">
      <c r="A211" s="20"/>
      <c r="F211" s="10"/>
      <c r="G211" s="143"/>
      <c r="H211" s="10"/>
      <c r="I211" s="10"/>
      <c r="J211" s="10"/>
      <c r="K211" s="10"/>
      <c r="L211" s="10"/>
      <c r="M211" s="10"/>
      <c r="N211" s="10"/>
    </row>
    <row r="212" spans="1:14" s="21" customFormat="1" x14ac:dyDescent="0.25">
      <c r="A212" s="20"/>
      <c r="F212" s="10"/>
      <c r="G212" s="143"/>
      <c r="H212" s="10"/>
      <c r="I212" s="10"/>
      <c r="J212" s="10"/>
      <c r="K212" s="10"/>
      <c r="L212" s="10"/>
      <c r="M212" s="10"/>
      <c r="N212" s="10"/>
    </row>
    <row r="213" spans="1:14" s="21" customFormat="1" x14ac:dyDescent="0.25">
      <c r="A213" s="20"/>
      <c r="F213" s="10"/>
      <c r="G213" s="143"/>
      <c r="H213" s="10"/>
      <c r="I213" s="10"/>
      <c r="J213" s="10"/>
      <c r="K213" s="10"/>
      <c r="L213" s="10"/>
      <c r="M213" s="10"/>
      <c r="N213" s="10"/>
    </row>
    <row r="214" spans="1:14" s="21" customFormat="1" x14ac:dyDescent="0.25">
      <c r="A214" s="20"/>
      <c r="F214" s="10"/>
      <c r="G214" s="143"/>
      <c r="H214" s="10"/>
      <c r="I214" s="10"/>
      <c r="J214" s="10"/>
      <c r="K214" s="10"/>
      <c r="L214" s="10"/>
      <c r="M214" s="10"/>
      <c r="N214" s="10"/>
    </row>
    <row r="215" spans="1:14" s="21" customFormat="1" x14ac:dyDescent="0.25">
      <c r="A215" s="20"/>
      <c r="F215" s="10"/>
      <c r="G215" s="143"/>
      <c r="H215" s="10"/>
      <c r="I215" s="10"/>
      <c r="J215" s="10"/>
      <c r="K215" s="10"/>
      <c r="L215" s="10"/>
      <c r="M215" s="10"/>
      <c r="N215" s="10"/>
    </row>
    <row r="216" spans="1:14" s="21" customFormat="1" x14ac:dyDescent="0.25">
      <c r="A216" s="20"/>
      <c r="F216" s="10"/>
      <c r="G216" s="143"/>
      <c r="H216" s="10"/>
      <c r="I216" s="10"/>
      <c r="J216" s="10"/>
      <c r="K216" s="10"/>
      <c r="L216" s="10"/>
      <c r="M216" s="10"/>
      <c r="N216" s="10"/>
    </row>
    <row r="217" spans="1:14" s="21" customFormat="1" x14ac:dyDescent="0.25">
      <c r="A217" s="20"/>
      <c r="F217" s="10"/>
      <c r="G217" s="143"/>
      <c r="H217" s="10"/>
      <c r="I217" s="10"/>
      <c r="J217" s="10"/>
      <c r="K217" s="10"/>
      <c r="L217" s="10"/>
      <c r="M217" s="10"/>
      <c r="N217" s="10"/>
    </row>
    <row r="218" spans="1:14" s="21" customFormat="1" x14ac:dyDescent="0.25">
      <c r="A218" s="20"/>
      <c r="F218" s="10"/>
      <c r="G218" s="143"/>
      <c r="H218" s="10"/>
      <c r="I218" s="10"/>
      <c r="J218" s="10"/>
      <c r="K218" s="10"/>
      <c r="L218" s="10"/>
      <c r="M218" s="10"/>
      <c r="N218" s="10"/>
    </row>
    <row r="219" spans="1:14" s="21" customFormat="1" x14ac:dyDescent="0.25">
      <c r="A219" s="20"/>
      <c r="F219" s="10"/>
      <c r="G219" s="143"/>
      <c r="H219" s="10"/>
      <c r="I219" s="10"/>
      <c r="J219" s="10"/>
      <c r="K219" s="10"/>
      <c r="L219" s="10"/>
      <c r="M219" s="10"/>
      <c r="N219" s="10"/>
    </row>
    <row r="220" spans="1:14" s="21" customFormat="1" x14ac:dyDescent="0.25">
      <c r="A220" s="20"/>
      <c r="F220" s="10"/>
      <c r="G220" s="143"/>
      <c r="H220" s="10"/>
      <c r="I220" s="10"/>
      <c r="J220" s="10"/>
      <c r="K220" s="10"/>
      <c r="L220" s="10"/>
      <c r="M220" s="10"/>
      <c r="N220" s="10"/>
    </row>
    <row r="221" spans="1:14" s="21" customFormat="1" x14ac:dyDescent="0.25">
      <c r="A221" s="20"/>
      <c r="F221" s="10"/>
      <c r="G221" s="143"/>
      <c r="H221" s="10"/>
      <c r="I221" s="10"/>
      <c r="J221" s="10"/>
      <c r="K221" s="10"/>
      <c r="L221" s="10"/>
      <c r="M221" s="10"/>
      <c r="N221" s="10"/>
    </row>
    <row r="222" spans="1:14" s="21" customFormat="1" x14ac:dyDescent="0.25">
      <c r="A222" s="20"/>
      <c r="F222" s="10"/>
      <c r="G222" s="143"/>
      <c r="H222" s="10"/>
      <c r="I222" s="10"/>
      <c r="J222" s="10"/>
      <c r="K222" s="10"/>
      <c r="L222" s="10"/>
      <c r="M222" s="10"/>
      <c r="N222" s="10"/>
    </row>
    <row r="223" spans="1:14" s="21" customFormat="1" x14ac:dyDescent="0.25">
      <c r="A223" s="20"/>
      <c r="F223" s="10"/>
      <c r="G223" s="143"/>
      <c r="H223" s="10"/>
      <c r="I223" s="10"/>
      <c r="J223" s="10"/>
      <c r="K223" s="10"/>
      <c r="L223" s="10"/>
      <c r="M223" s="10"/>
      <c r="N223" s="10"/>
    </row>
    <row r="224" spans="1:14" s="21" customFormat="1" x14ac:dyDescent="0.25">
      <c r="A224" s="20"/>
      <c r="F224" s="10"/>
      <c r="G224" s="143"/>
      <c r="H224" s="10"/>
      <c r="I224" s="10"/>
      <c r="J224" s="10"/>
      <c r="K224" s="10"/>
      <c r="L224" s="10"/>
      <c r="M224" s="10"/>
      <c r="N224" s="10"/>
    </row>
    <row r="225" spans="1:14" s="21" customFormat="1" x14ac:dyDescent="0.25">
      <c r="A225" s="20"/>
      <c r="F225" s="10"/>
      <c r="G225" s="143"/>
      <c r="H225" s="10"/>
      <c r="I225" s="10"/>
      <c r="J225" s="10"/>
      <c r="K225" s="10"/>
      <c r="L225" s="10"/>
      <c r="M225" s="10"/>
      <c r="N225" s="10"/>
    </row>
    <row r="226" spans="1:14" s="21" customFormat="1" x14ac:dyDescent="0.25">
      <c r="A226" s="20"/>
      <c r="F226" s="10"/>
      <c r="G226" s="143"/>
      <c r="H226" s="10"/>
      <c r="I226" s="10"/>
      <c r="J226" s="10"/>
      <c r="K226" s="10"/>
      <c r="L226" s="10"/>
      <c r="M226" s="10"/>
      <c r="N226" s="10"/>
    </row>
    <row r="227" spans="1:14" s="21" customFormat="1" x14ac:dyDescent="0.25">
      <c r="A227" s="20"/>
      <c r="F227" s="10"/>
      <c r="G227" s="143"/>
      <c r="H227" s="10"/>
      <c r="I227" s="10"/>
      <c r="J227" s="10"/>
      <c r="K227" s="10"/>
      <c r="L227" s="10"/>
      <c r="M227" s="10"/>
      <c r="N227" s="10"/>
    </row>
    <row r="228" spans="1:14" s="21" customFormat="1" x14ac:dyDescent="0.25">
      <c r="A228" s="20"/>
      <c r="F228" s="10"/>
      <c r="G228" s="143"/>
      <c r="H228" s="10"/>
      <c r="I228" s="10"/>
      <c r="J228" s="10"/>
      <c r="K228" s="10"/>
      <c r="L228" s="10"/>
      <c r="M228" s="10"/>
      <c r="N228" s="10"/>
    </row>
    <row r="229" spans="1:14" s="21" customFormat="1" x14ac:dyDescent="0.25">
      <c r="A229" s="20"/>
      <c r="F229" s="10"/>
      <c r="G229" s="143"/>
      <c r="H229" s="10"/>
      <c r="I229" s="10"/>
      <c r="J229" s="10"/>
      <c r="K229" s="10"/>
      <c r="L229" s="10"/>
      <c r="M229" s="10"/>
      <c r="N229" s="10"/>
    </row>
    <row r="230" spans="1:14" s="21" customFormat="1" x14ac:dyDescent="0.25">
      <c r="A230" s="20"/>
      <c r="F230" s="10"/>
      <c r="G230" s="143"/>
      <c r="H230" s="10"/>
      <c r="I230" s="10"/>
      <c r="J230" s="10"/>
      <c r="K230" s="10"/>
      <c r="L230" s="10"/>
      <c r="M230" s="10"/>
      <c r="N230" s="10"/>
    </row>
    <row r="231" spans="1:14" s="21" customFormat="1" x14ac:dyDescent="0.25">
      <c r="A231" s="20"/>
      <c r="F231" s="10"/>
      <c r="G231" s="143"/>
      <c r="H231" s="10"/>
      <c r="I231" s="10"/>
      <c r="J231" s="10"/>
      <c r="K231" s="10"/>
      <c r="L231" s="10"/>
      <c r="M231" s="10"/>
      <c r="N231" s="10"/>
    </row>
    <row r="232" spans="1:14" s="21" customFormat="1" x14ac:dyDescent="0.25">
      <c r="A232" s="20"/>
      <c r="F232" s="10"/>
      <c r="G232" s="143"/>
      <c r="H232" s="10"/>
      <c r="I232" s="10"/>
      <c r="J232" s="10"/>
      <c r="K232" s="10"/>
      <c r="L232" s="10"/>
      <c r="M232" s="10"/>
      <c r="N232" s="10"/>
    </row>
    <row r="233" spans="1:14" s="21" customFormat="1" x14ac:dyDescent="0.25">
      <c r="A233" s="20"/>
      <c r="F233" s="10"/>
      <c r="G233" s="143"/>
      <c r="H233" s="10"/>
      <c r="I233" s="10"/>
      <c r="J233" s="10"/>
      <c r="K233" s="10"/>
      <c r="L233" s="10"/>
      <c r="M233" s="10"/>
      <c r="N233" s="10"/>
    </row>
    <row r="234" spans="1:14" s="21" customFormat="1" x14ac:dyDescent="0.25">
      <c r="A234" s="20"/>
      <c r="F234" s="10"/>
      <c r="G234" s="143"/>
      <c r="H234" s="10"/>
      <c r="I234" s="10"/>
      <c r="J234" s="10"/>
      <c r="K234" s="10"/>
      <c r="L234" s="10"/>
      <c r="M234" s="10"/>
      <c r="N234" s="10"/>
    </row>
    <row r="235" spans="1:14" s="21" customFormat="1" x14ac:dyDescent="0.25">
      <c r="A235" s="20"/>
      <c r="F235" s="10"/>
      <c r="G235" s="143"/>
      <c r="H235" s="10"/>
      <c r="I235" s="10"/>
      <c r="J235" s="10"/>
      <c r="K235" s="10"/>
      <c r="L235" s="10"/>
      <c r="M235" s="10"/>
      <c r="N235" s="10"/>
    </row>
    <row r="236" spans="1:14" s="21" customFormat="1" x14ac:dyDescent="0.25">
      <c r="A236" s="20"/>
      <c r="F236" s="10"/>
      <c r="G236" s="143"/>
      <c r="H236" s="10"/>
      <c r="I236" s="10"/>
      <c r="J236" s="10"/>
      <c r="K236" s="10"/>
      <c r="L236" s="10"/>
      <c r="M236" s="10"/>
      <c r="N236" s="10"/>
    </row>
    <row r="237" spans="1:14" s="21" customFormat="1" x14ac:dyDescent="0.25">
      <c r="A237" s="20"/>
      <c r="F237" s="10"/>
      <c r="G237" s="143"/>
      <c r="H237" s="10"/>
      <c r="I237" s="10"/>
      <c r="J237" s="10"/>
      <c r="K237" s="10"/>
      <c r="L237" s="10"/>
      <c r="M237" s="10"/>
      <c r="N237" s="10"/>
    </row>
    <row r="238" spans="1:14" s="21" customFormat="1" x14ac:dyDescent="0.25">
      <c r="A238" s="20"/>
      <c r="F238" s="10"/>
      <c r="G238" s="143"/>
      <c r="H238" s="10"/>
      <c r="I238" s="10"/>
      <c r="J238" s="10"/>
      <c r="K238" s="10"/>
      <c r="L238" s="10"/>
      <c r="M238" s="10"/>
      <c r="N238" s="10"/>
    </row>
    <row r="239" spans="1:14" s="21" customFormat="1" x14ac:dyDescent="0.25">
      <c r="A239" s="20"/>
      <c r="F239" s="10"/>
      <c r="G239" s="143"/>
      <c r="H239" s="10"/>
      <c r="I239" s="10"/>
      <c r="J239" s="10"/>
      <c r="K239" s="10"/>
      <c r="L239" s="10"/>
      <c r="M239" s="10"/>
      <c r="N239" s="10"/>
    </row>
    <row r="240" spans="1:14" s="21" customFormat="1" x14ac:dyDescent="0.25">
      <c r="A240" s="20"/>
      <c r="F240" s="10"/>
      <c r="G240" s="143"/>
      <c r="H240" s="10"/>
      <c r="I240" s="10"/>
      <c r="J240" s="10"/>
      <c r="K240" s="10"/>
      <c r="L240" s="10"/>
      <c r="M240" s="10"/>
      <c r="N240" s="10"/>
    </row>
    <row r="241" spans="1:14" s="21" customFormat="1" x14ac:dyDescent="0.25">
      <c r="A241" s="20"/>
      <c r="F241" s="10"/>
      <c r="G241" s="143"/>
      <c r="H241" s="10"/>
      <c r="I241" s="10"/>
      <c r="J241" s="10"/>
      <c r="K241" s="10"/>
      <c r="L241" s="10"/>
      <c r="M241" s="10"/>
      <c r="N241" s="10"/>
    </row>
    <row r="242" spans="1:14" s="21" customFormat="1" x14ac:dyDescent="0.25">
      <c r="A242" s="20"/>
      <c r="F242" s="10"/>
      <c r="G242" s="143"/>
      <c r="H242" s="10"/>
      <c r="I242" s="10"/>
      <c r="J242" s="10"/>
      <c r="K242" s="10"/>
      <c r="L242" s="10"/>
      <c r="M242" s="10"/>
      <c r="N242" s="10"/>
    </row>
    <row r="243" spans="1:14" s="21" customFormat="1" x14ac:dyDescent="0.25">
      <c r="A243" s="20"/>
      <c r="F243" s="10"/>
      <c r="G243" s="143"/>
      <c r="H243" s="10"/>
      <c r="I243" s="10"/>
      <c r="J243" s="10"/>
      <c r="K243" s="10"/>
      <c r="L243" s="10"/>
      <c r="M243" s="10"/>
      <c r="N243" s="10"/>
    </row>
    <row r="244" spans="1:14" s="21" customFormat="1" x14ac:dyDescent="0.25">
      <c r="A244" s="20"/>
      <c r="F244" s="10"/>
      <c r="G244" s="143"/>
      <c r="H244" s="10"/>
      <c r="I244" s="10"/>
      <c r="J244" s="10"/>
      <c r="K244" s="10"/>
      <c r="L244" s="10"/>
      <c r="M244" s="10"/>
      <c r="N244" s="10"/>
    </row>
    <row r="245" spans="1:14" s="21" customFormat="1" x14ac:dyDescent="0.25">
      <c r="A245" s="20"/>
      <c r="F245" s="10"/>
      <c r="G245" s="143"/>
      <c r="H245" s="10"/>
      <c r="I245" s="10"/>
      <c r="J245" s="10"/>
      <c r="K245" s="10"/>
      <c r="L245" s="10"/>
      <c r="M245" s="10"/>
      <c r="N245" s="10"/>
    </row>
    <row r="246" spans="1:14" s="21" customFormat="1" x14ac:dyDescent="0.25">
      <c r="A246" s="20"/>
      <c r="F246" s="10"/>
      <c r="G246" s="143"/>
      <c r="H246" s="10"/>
      <c r="I246" s="10"/>
      <c r="J246" s="10"/>
      <c r="K246" s="10"/>
      <c r="L246" s="10"/>
      <c r="M246" s="10"/>
      <c r="N246" s="10"/>
    </row>
    <row r="247" spans="1:14" s="21" customFormat="1" x14ac:dyDescent="0.25">
      <c r="A247" s="20"/>
      <c r="F247" s="10"/>
      <c r="G247" s="143"/>
      <c r="H247" s="10"/>
      <c r="I247" s="10"/>
      <c r="J247" s="10"/>
      <c r="K247" s="10"/>
      <c r="L247" s="10"/>
      <c r="M247" s="10"/>
      <c r="N247" s="10"/>
    </row>
    <row r="248" spans="1:14" s="21" customFormat="1" x14ac:dyDescent="0.25">
      <c r="A248" s="20"/>
      <c r="F248" s="10"/>
      <c r="G248" s="143"/>
      <c r="H248" s="10"/>
      <c r="I248" s="10"/>
      <c r="J248" s="10"/>
      <c r="K248" s="10"/>
      <c r="L248" s="10"/>
      <c r="M248" s="10"/>
      <c r="N248" s="10"/>
    </row>
    <row r="249" spans="1:14" s="21" customFormat="1" x14ac:dyDescent="0.25">
      <c r="A249" s="20"/>
      <c r="F249" s="10"/>
      <c r="G249" s="143"/>
      <c r="H249" s="10"/>
      <c r="I249" s="10"/>
      <c r="J249" s="10"/>
      <c r="K249" s="10"/>
      <c r="L249" s="10"/>
      <c r="M249" s="10"/>
      <c r="N249" s="10"/>
    </row>
    <row r="250" spans="1:14" s="21" customFormat="1" x14ac:dyDescent="0.25">
      <c r="A250" s="20"/>
      <c r="F250" s="10"/>
      <c r="G250" s="143"/>
      <c r="H250" s="10"/>
      <c r="I250" s="10"/>
      <c r="J250" s="10"/>
      <c r="K250" s="10"/>
      <c r="L250" s="10"/>
      <c r="M250" s="10"/>
      <c r="N250" s="10"/>
    </row>
    <row r="251" spans="1:14" s="21" customFormat="1" x14ac:dyDescent="0.25">
      <c r="A251" s="20"/>
      <c r="F251" s="10"/>
      <c r="G251" s="143"/>
      <c r="H251" s="10"/>
      <c r="I251" s="10"/>
      <c r="J251" s="10"/>
      <c r="K251" s="10"/>
      <c r="L251" s="10"/>
      <c r="M251" s="10"/>
      <c r="N251" s="10"/>
    </row>
    <row r="252" spans="1:14" s="21" customFormat="1" x14ac:dyDescent="0.25">
      <c r="A252" s="20"/>
      <c r="F252" s="10"/>
      <c r="G252" s="143"/>
      <c r="H252" s="10"/>
      <c r="I252" s="10"/>
      <c r="J252" s="10"/>
      <c r="K252" s="10"/>
      <c r="L252" s="10"/>
      <c r="M252" s="10"/>
      <c r="N252" s="10"/>
    </row>
    <row r="253" spans="1:14" s="21" customFormat="1" x14ac:dyDescent="0.25">
      <c r="A253" s="20"/>
      <c r="F253" s="10"/>
      <c r="G253" s="143"/>
      <c r="H253" s="10"/>
      <c r="I253" s="10"/>
      <c r="J253" s="10"/>
      <c r="K253" s="10"/>
      <c r="L253" s="10"/>
      <c r="M253" s="10"/>
      <c r="N253" s="10"/>
    </row>
    <row r="254" spans="1:14" s="21" customFormat="1" x14ac:dyDescent="0.25">
      <c r="A254" s="20"/>
      <c r="F254" s="10"/>
      <c r="G254" s="143"/>
      <c r="H254" s="10"/>
      <c r="I254" s="10"/>
      <c r="J254" s="10"/>
      <c r="K254" s="10"/>
      <c r="L254" s="10"/>
      <c r="M254" s="10"/>
      <c r="N254" s="10"/>
    </row>
    <row r="255" spans="1:14" s="21" customFormat="1" x14ac:dyDescent="0.25">
      <c r="A255" s="20"/>
      <c r="F255" s="10"/>
      <c r="G255" s="143"/>
      <c r="H255" s="10"/>
      <c r="I255" s="10"/>
      <c r="J255" s="10"/>
      <c r="K255" s="10"/>
      <c r="L255" s="10"/>
      <c r="M255" s="10"/>
      <c r="N255" s="10"/>
    </row>
    <row r="256" spans="1:14" s="21" customFormat="1" x14ac:dyDescent="0.25">
      <c r="A256" s="20"/>
      <c r="F256" s="10"/>
      <c r="G256" s="143"/>
      <c r="H256" s="10"/>
      <c r="I256" s="10"/>
      <c r="J256" s="10"/>
      <c r="K256" s="10"/>
      <c r="L256" s="10"/>
      <c r="M256" s="10"/>
      <c r="N256" s="10"/>
    </row>
    <row r="257" spans="1:14" s="21" customFormat="1" x14ac:dyDescent="0.25">
      <c r="A257" s="20"/>
      <c r="F257" s="10"/>
      <c r="G257" s="143"/>
      <c r="H257" s="10"/>
      <c r="I257" s="10"/>
      <c r="J257" s="10"/>
      <c r="K257" s="10"/>
      <c r="L257" s="10"/>
      <c r="M257" s="10"/>
      <c r="N257" s="10"/>
    </row>
    <row r="258" spans="1:14" s="21" customFormat="1" x14ac:dyDescent="0.25">
      <c r="A258" s="20"/>
      <c r="F258" s="10"/>
      <c r="G258" s="143"/>
      <c r="H258" s="10"/>
      <c r="I258" s="10"/>
      <c r="J258" s="10"/>
      <c r="K258" s="10"/>
      <c r="L258" s="10"/>
      <c r="M258" s="10"/>
      <c r="N258" s="10"/>
    </row>
    <row r="259" spans="1:14" s="21" customFormat="1" x14ac:dyDescent="0.25">
      <c r="A259" s="20"/>
      <c r="F259" s="10"/>
      <c r="G259" s="143"/>
      <c r="H259" s="10"/>
      <c r="I259" s="10"/>
      <c r="J259" s="10"/>
      <c r="K259" s="10"/>
      <c r="L259" s="10"/>
      <c r="M259" s="10"/>
      <c r="N259" s="10"/>
    </row>
    <row r="260" spans="1:14" s="21" customFormat="1" x14ac:dyDescent="0.25">
      <c r="A260" s="20"/>
      <c r="F260" s="10"/>
      <c r="G260" s="143"/>
      <c r="H260" s="10"/>
      <c r="I260" s="10"/>
      <c r="J260" s="10"/>
      <c r="K260" s="10"/>
      <c r="L260" s="10"/>
      <c r="M260" s="10"/>
      <c r="N260" s="10"/>
    </row>
    <row r="261" spans="1:14" s="21" customFormat="1" x14ac:dyDescent="0.25">
      <c r="A261" s="20"/>
      <c r="F261" s="10"/>
      <c r="G261" s="143"/>
      <c r="H261" s="10"/>
      <c r="I261" s="10"/>
      <c r="J261" s="10"/>
      <c r="K261" s="10"/>
      <c r="L261" s="10"/>
      <c r="M261" s="10"/>
      <c r="N261" s="10"/>
    </row>
    <row r="262" spans="1:14" s="21" customFormat="1" x14ac:dyDescent="0.25">
      <c r="A262" s="20"/>
      <c r="F262" s="10"/>
      <c r="G262" s="143"/>
      <c r="H262" s="10"/>
      <c r="I262" s="10"/>
      <c r="J262" s="10"/>
      <c r="K262" s="10"/>
      <c r="L262" s="10"/>
      <c r="M262" s="10"/>
      <c r="N262" s="10"/>
    </row>
    <row r="263" spans="1:14" s="21" customFormat="1" x14ac:dyDescent="0.25">
      <c r="A263" s="20"/>
      <c r="F263" s="10"/>
      <c r="G263" s="143"/>
      <c r="H263" s="10"/>
      <c r="I263" s="10"/>
      <c r="J263" s="10"/>
      <c r="K263" s="10"/>
      <c r="L263" s="10"/>
      <c r="M263" s="10"/>
      <c r="N263" s="10"/>
    </row>
    <row r="264" spans="1:14" s="21" customFormat="1" x14ac:dyDescent="0.25">
      <c r="A264" s="20"/>
      <c r="F264" s="10"/>
      <c r="G264" s="143"/>
      <c r="H264" s="10"/>
      <c r="I264" s="10"/>
      <c r="J264" s="10"/>
      <c r="K264" s="10"/>
      <c r="L264" s="10"/>
      <c r="M264" s="10"/>
      <c r="N264" s="10"/>
    </row>
    <row r="265" spans="1:14" s="21" customFormat="1" x14ac:dyDescent="0.25">
      <c r="A265" s="20"/>
      <c r="F265" s="10"/>
      <c r="G265" s="143"/>
      <c r="H265" s="10"/>
      <c r="I265" s="10"/>
      <c r="J265" s="10"/>
      <c r="K265" s="10"/>
      <c r="L265" s="10"/>
      <c r="M265" s="10"/>
      <c r="N265" s="10"/>
    </row>
    <row r="266" spans="1:14" s="21" customFormat="1" x14ac:dyDescent="0.25">
      <c r="A266" s="20"/>
      <c r="F266" s="10"/>
      <c r="G266" s="143"/>
      <c r="H266" s="10"/>
      <c r="I266" s="10"/>
      <c r="J266" s="10"/>
      <c r="K266" s="10"/>
      <c r="L266" s="10"/>
      <c r="M266" s="10"/>
      <c r="N266" s="10"/>
    </row>
    <row r="267" spans="1:14" s="21" customFormat="1" x14ac:dyDescent="0.25">
      <c r="A267" s="20"/>
      <c r="F267" s="10"/>
      <c r="G267" s="143"/>
      <c r="H267" s="10"/>
      <c r="I267" s="10"/>
      <c r="J267" s="10"/>
      <c r="K267" s="10"/>
      <c r="L267" s="10"/>
      <c r="M267" s="10"/>
      <c r="N267" s="10"/>
    </row>
    <row r="268" spans="1:14" s="21" customFormat="1" x14ac:dyDescent="0.25">
      <c r="A268" s="20"/>
      <c r="F268" s="10"/>
      <c r="G268" s="143"/>
      <c r="H268" s="10"/>
      <c r="I268" s="10"/>
      <c r="J268" s="10"/>
      <c r="K268" s="10"/>
      <c r="L268" s="10"/>
      <c r="M268" s="10"/>
      <c r="N268" s="10"/>
    </row>
    <row r="269" spans="1:14" s="21" customFormat="1" x14ac:dyDescent="0.25">
      <c r="A269" s="20"/>
      <c r="F269" s="10"/>
      <c r="G269" s="143"/>
      <c r="H269" s="10"/>
      <c r="I269" s="10"/>
      <c r="J269" s="10"/>
      <c r="K269" s="10"/>
      <c r="L269" s="10"/>
      <c r="M269" s="10"/>
      <c r="N269" s="10"/>
    </row>
    <row r="270" spans="1:14" s="21" customFormat="1" x14ac:dyDescent="0.25">
      <c r="A270" s="20"/>
      <c r="F270" s="10"/>
      <c r="G270" s="143"/>
      <c r="H270" s="10"/>
      <c r="I270" s="10"/>
      <c r="J270" s="10"/>
      <c r="K270" s="10"/>
      <c r="L270" s="10"/>
      <c r="M270" s="10"/>
      <c r="N270" s="10"/>
    </row>
    <row r="271" spans="1:14" s="21" customFormat="1" x14ac:dyDescent="0.25">
      <c r="A271" s="20"/>
      <c r="F271" s="10"/>
      <c r="G271" s="143"/>
      <c r="H271" s="10"/>
      <c r="I271" s="10"/>
      <c r="J271" s="10"/>
      <c r="K271" s="10"/>
      <c r="L271" s="10"/>
      <c r="M271" s="10"/>
      <c r="N271" s="10"/>
    </row>
    <row r="272" spans="1:14" s="21" customFormat="1" x14ac:dyDescent="0.25">
      <c r="A272" s="20"/>
      <c r="F272" s="10"/>
      <c r="G272" s="143"/>
      <c r="H272" s="10"/>
      <c r="I272" s="10"/>
      <c r="J272" s="10"/>
      <c r="K272" s="10"/>
      <c r="L272" s="10"/>
      <c r="M272" s="10"/>
      <c r="N272" s="10"/>
    </row>
    <row r="273" spans="1:14" s="21" customFormat="1" x14ac:dyDescent="0.25">
      <c r="A273" s="20"/>
      <c r="F273" s="10"/>
      <c r="G273" s="143"/>
      <c r="H273" s="10"/>
      <c r="I273" s="10"/>
      <c r="J273" s="10"/>
      <c r="K273" s="10"/>
      <c r="L273" s="10"/>
      <c r="M273" s="10"/>
      <c r="N273" s="10"/>
    </row>
    <row r="274" spans="1:14" s="21" customFormat="1" x14ac:dyDescent="0.25">
      <c r="A274" s="20"/>
      <c r="F274" s="10"/>
      <c r="G274" s="143"/>
      <c r="H274" s="10"/>
      <c r="I274" s="10"/>
      <c r="J274" s="10"/>
      <c r="K274" s="10"/>
      <c r="L274" s="10"/>
      <c r="M274" s="10"/>
      <c r="N274" s="10"/>
    </row>
    <row r="275" spans="1:14" s="21" customFormat="1" x14ac:dyDescent="0.25">
      <c r="A275" s="20"/>
      <c r="F275" s="10"/>
      <c r="G275" s="143"/>
      <c r="H275" s="10"/>
      <c r="I275" s="10"/>
      <c r="J275" s="10"/>
      <c r="K275" s="10"/>
      <c r="L275" s="10"/>
      <c r="M275" s="10"/>
      <c r="N275" s="10"/>
    </row>
    <row r="276" spans="1:14" s="21" customFormat="1" x14ac:dyDescent="0.25">
      <c r="A276" s="20"/>
      <c r="F276" s="10"/>
      <c r="G276" s="143"/>
      <c r="H276" s="10"/>
      <c r="I276" s="10"/>
      <c r="J276" s="10"/>
      <c r="K276" s="10"/>
      <c r="L276" s="10"/>
      <c r="M276" s="10"/>
      <c r="N276" s="10"/>
    </row>
    <row r="277" spans="1:14" s="21" customFormat="1" x14ac:dyDescent="0.25">
      <c r="A277" s="20"/>
      <c r="F277" s="10"/>
      <c r="G277" s="143"/>
      <c r="H277" s="10"/>
      <c r="I277" s="10"/>
      <c r="J277" s="10"/>
      <c r="K277" s="10"/>
      <c r="L277" s="10"/>
      <c r="M277" s="10"/>
      <c r="N277" s="10"/>
    </row>
    <row r="278" spans="1:14" s="21" customFormat="1" x14ac:dyDescent="0.25">
      <c r="A278" s="20"/>
      <c r="F278" s="10"/>
      <c r="G278" s="143"/>
      <c r="H278" s="10"/>
      <c r="I278" s="10"/>
      <c r="J278" s="10"/>
      <c r="K278" s="10"/>
      <c r="L278" s="10"/>
      <c r="M278" s="10"/>
      <c r="N278" s="10"/>
    </row>
    <row r="279" spans="1:14" s="21" customFormat="1" x14ac:dyDescent="0.25">
      <c r="A279" s="20"/>
      <c r="F279" s="10"/>
      <c r="G279" s="143"/>
      <c r="H279" s="10"/>
      <c r="I279" s="10"/>
      <c r="J279" s="10"/>
      <c r="K279" s="10"/>
      <c r="L279" s="10"/>
      <c r="M279" s="10"/>
      <c r="N279" s="10"/>
    </row>
    <row r="280" spans="1:14" s="21" customFormat="1" x14ac:dyDescent="0.25">
      <c r="A280" s="20"/>
      <c r="F280" s="10"/>
      <c r="G280" s="143"/>
      <c r="H280" s="10"/>
      <c r="I280" s="10"/>
      <c r="J280" s="10"/>
      <c r="K280" s="10"/>
      <c r="L280" s="10"/>
      <c r="M280" s="10"/>
      <c r="N280" s="10"/>
    </row>
    <row r="281" spans="1:14" s="21" customFormat="1" x14ac:dyDescent="0.25">
      <c r="A281" s="20"/>
      <c r="F281" s="10"/>
      <c r="G281" s="143"/>
      <c r="H281" s="10"/>
      <c r="I281" s="10"/>
      <c r="J281" s="10"/>
      <c r="K281" s="10"/>
      <c r="L281" s="10"/>
      <c r="M281" s="10"/>
      <c r="N281" s="10"/>
    </row>
    <row r="282" spans="1:14" s="21" customFormat="1" x14ac:dyDescent="0.25">
      <c r="A282" s="20"/>
      <c r="F282" s="10"/>
      <c r="G282" s="143"/>
      <c r="H282" s="10"/>
      <c r="I282" s="10"/>
      <c r="J282" s="10"/>
      <c r="K282" s="10"/>
      <c r="L282" s="10"/>
      <c r="M282" s="10"/>
      <c r="N282" s="10"/>
    </row>
    <row r="283" spans="1:14" s="21" customFormat="1" x14ac:dyDescent="0.25">
      <c r="A283" s="20"/>
      <c r="F283" s="10"/>
      <c r="G283" s="143"/>
      <c r="H283" s="10"/>
      <c r="I283" s="10"/>
      <c r="J283" s="10"/>
      <c r="K283" s="10"/>
      <c r="L283" s="10"/>
      <c r="M283" s="10"/>
      <c r="N283" s="10"/>
    </row>
    <row r="284" spans="1:14" s="21" customFormat="1" x14ac:dyDescent="0.25">
      <c r="A284" s="20"/>
      <c r="F284" s="10"/>
      <c r="G284" s="143"/>
      <c r="H284" s="10"/>
      <c r="I284" s="10"/>
      <c r="J284" s="10"/>
      <c r="K284" s="10"/>
      <c r="L284" s="10"/>
      <c r="M284" s="10"/>
      <c r="N284" s="10"/>
    </row>
    <row r="285" spans="1:14" s="21" customFormat="1" x14ac:dyDescent="0.25">
      <c r="A285" s="20"/>
      <c r="F285" s="10"/>
      <c r="G285" s="143"/>
      <c r="H285" s="10"/>
      <c r="I285" s="10"/>
      <c r="J285" s="10"/>
      <c r="K285" s="10"/>
      <c r="L285" s="10"/>
      <c r="M285" s="10"/>
      <c r="N285" s="10"/>
    </row>
    <row r="286" spans="1:14" s="21" customFormat="1" x14ac:dyDescent="0.25">
      <c r="A286" s="20"/>
      <c r="F286" s="10"/>
      <c r="G286" s="143"/>
      <c r="H286" s="10"/>
      <c r="I286" s="10"/>
      <c r="J286" s="10"/>
      <c r="K286" s="10"/>
      <c r="L286" s="10"/>
      <c r="M286" s="10"/>
      <c r="N286" s="10"/>
    </row>
    <row r="287" spans="1:14" s="21" customFormat="1" x14ac:dyDescent="0.25">
      <c r="A287" s="20"/>
      <c r="F287" s="10"/>
      <c r="G287" s="143"/>
      <c r="H287" s="10"/>
      <c r="I287" s="10"/>
      <c r="J287" s="10"/>
      <c r="K287" s="10"/>
      <c r="L287" s="10"/>
      <c r="M287" s="10"/>
      <c r="N287" s="10"/>
    </row>
    <row r="288" spans="1:14" s="21" customFormat="1" x14ac:dyDescent="0.25">
      <c r="A288" s="20"/>
      <c r="F288" s="10"/>
      <c r="G288" s="143"/>
      <c r="H288" s="10"/>
      <c r="I288" s="10"/>
      <c r="J288" s="10"/>
      <c r="K288" s="10"/>
      <c r="L288" s="10"/>
      <c r="M288" s="10"/>
      <c r="N288" s="10"/>
    </row>
    <row r="289" spans="1:14" s="21" customFormat="1" x14ac:dyDescent="0.25">
      <c r="A289" s="20"/>
      <c r="F289" s="10"/>
      <c r="G289" s="143"/>
      <c r="H289" s="10"/>
      <c r="I289" s="10"/>
      <c r="J289" s="10"/>
      <c r="K289" s="10"/>
      <c r="L289" s="10"/>
      <c r="M289" s="10"/>
      <c r="N289" s="10"/>
    </row>
  </sheetData>
  <mergeCells count="16">
    <mergeCell ref="H124:I125"/>
    <mergeCell ref="F121:F123"/>
    <mergeCell ref="A106:F106"/>
    <mergeCell ref="B116:F116"/>
    <mergeCell ref="B33:F33"/>
    <mergeCell ref="B83:F83"/>
    <mergeCell ref="A85:F85"/>
    <mergeCell ref="B90:F90"/>
    <mergeCell ref="B95:F95"/>
    <mergeCell ref="B104:F104"/>
    <mergeCell ref="A1:H2"/>
    <mergeCell ref="I1:J2"/>
    <mergeCell ref="A4:F5"/>
    <mergeCell ref="G4:G5"/>
    <mergeCell ref="I4:J4"/>
    <mergeCell ref="H4:H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9" fitToHeight="0" orientation="portrait" r:id="rId1"/>
  <headerFooter alignWithMargins="0">
    <oddFooter>&amp;C&amp;"Garamond,Corsivo"&amp;P / &amp;N</oddFooter>
  </headerFooter>
  <rowBreaks count="2" manualBreakCount="2">
    <brk id="33" max="9" man="1"/>
    <brk id="8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</vt:lpstr>
      <vt:lpstr>'Conto Economico'!Area_stampa</vt:lpstr>
      <vt:lpstr>'Conto Economico'!Titoli_stampa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Cardella</dc:creator>
  <cp:lastModifiedBy>Pietro Cardella</cp:lastModifiedBy>
  <cp:lastPrinted>2026-05-18T11:49:03Z</cp:lastPrinted>
  <dcterms:created xsi:type="dcterms:W3CDTF">2011-12-14T14:52:49Z</dcterms:created>
  <dcterms:modified xsi:type="dcterms:W3CDTF">2026-05-18T13:58:35Z</dcterms:modified>
</cp:coreProperties>
</file>